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65" yWindow="60" windowWidth="12420" windowHeight="6825" activeTab="1"/>
  </bookViews>
  <sheets>
    <sheet name="Raw Data" sheetId="1" r:id="rId1"/>
    <sheet name="Definitions" sheetId="15" r:id="rId2"/>
    <sheet name="Q4" sheetId="2" r:id="rId3"/>
    <sheet name="Q5" sheetId="3" r:id="rId4"/>
    <sheet name="Q6" sheetId="4" r:id="rId5"/>
    <sheet name="Q7" sheetId="5" r:id="rId6"/>
    <sheet name="Q8" sheetId="6" r:id="rId7"/>
    <sheet name="Q9" sheetId="7" r:id="rId8"/>
    <sheet name="Q10" sheetId="8" r:id="rId9"/>
    <sheet name="Q11" sheetId="9" r:id="rId10"/>
    <sheet name="Q12" sheetId="10" r:id="rId11"/>
    <sheet name="Q13" sheetId="11" r:id="rId12"/>
    <sheet name="Q14" sheetId="12" r:id="rId13"/>
    <sheet name="Q15" sheetId="13" r:id="rId14"/>
    <sheet name="Compilation" sheetId="14" r:id="rId15"/>
  </sheets>
  <externalReferences>
    <externalReference r:id="rId16"/>
  </externalReferences>
  <calcPr calcId="145621"/>
</workbook>
</file>

<file path=xl/calcChain.xml><?xml version="1.0" encoding="utf-8"?>
<calcChain xmlns="http://schemas.openxmlformats.org/spreadsheetml/2006/main">
  <c r="E15" i="14" l="1"/>
  <c r="D15" i="14"/>
  <c r="C15" i="14"/>
  <c r="B15" i="14"/>
  <c r="E14" i="14"/>
  <c r="D14" i="14"/>
  <c r="C14" i="14"/>
  <c r="B14" i="14"/>
  <c r="E13" i="14"/>
  <c r="D13" i="14"/>
  <c r="C13" i="14"/>
  <c r="B13" i="14"/>
  <c r="E12" i="14"/>
  <c r="D12" i="14"/>
  <c r="C12" i="14"/>
  <c r="B12" i="14"/>
  <c r="E10" i="14"/>
  <c r="D10" i="14"/>
  <c r="C10" i="14"/>
  <c r="B10" i="14"/>
  <c r="E8" i="14"/>
  <c r="D8" i="14"/>
  <c r="C8" i="14"/>
  <c r="B8" i="14"/>
  <c r="E7" i="14"/>
  <c r="D7" i="14"/>
  <c r="C7" i="14"/>
  <c r="B7" i="14"/>
  <c r="E6" i="14"/>
  <c r="D6" i="14"/>
  <c r="C6" i="14"/>
  <c r="B6" i="14"/>
  <c r="E5" i="14"/>
  <c r="D5" i="14"/>
  <c r="C5" i="14"/>
  <c r="B5" i="14"/>
  <c r="E4" i="14"/>
  <c r="D4" i="14"/>
  <c r="C4" i="14"/>
  <c r="B4" i="14"/>
  <c r="B19" i="13"/>
  <c r="B18" i="13"/>
  <c r="B17" i="13"/>
  <c r="B16" i="13"/>
  <c r="B32" i="12"/>
  <c r="B31" i="12"/>
  <c r="B30" i="12"/>
  <c r="B29" i="12"/>
  <c r="B24" i="11"/>
  <c r="B23" i="11"/>
  <c r="B22" i="11"/>
  <c r="B21" i="11"/>
  <c r="B46" i="10"/>
  <c r="B45" i="10"/>
  <c r="B44" i="10"/>
  <c r="B43" i="10"/>
  <c r="B55" i="9"/>
  <c r="B54" i="9"/>
  <c r="B53" i="9"/>
  <c r="B52" i="9"/>
  <c r="B67" i="8"/>
  <c r="B66" i="8"/>
  <c r="B65" i="8"/>
  <c r="B44" i="7"/>
  <c r="B43" i="7"/>
  <c r="B42" i="7"/>
  <c r="B41" i="7"/>
  <c r="B54" i="5"/>
  <c r="B53" i="5"/>
  <c r="B52" i="5"/>
  <c r="B51" i="5"/>
  <c r="B40" i="4"/>
  <c r="B39" i="4"/>
  <c r="B38" i="4"/>
  <c r="B37" i="4"/>
  <c r="B55" i="2"/>
  <c r="B54" i="2"/>
  <c r="B53" i="2"/>
  <c r="B52" i="2"/>
  <c r="G14" i="14"/>
  <c r="G13" i="14"/>
  <c r="G11" i="14"/>
  <c r="E11" i="14"/>
  <c r="D11" i="14"/>
  <c r="C11" i="14"/>
  <c r="B11" i="14"/>
  <c r="G10" i="14"/>
  <c r="G6" i="14"/>
  <c r="G4" i="14"/>
  <c r="B14" i="13" l="1"/>
  <c r="B27" i="12" l="1"/>
  <c r="B16" i="12"/>
  <c r="B18" i="11"/>
  <c r="B8" i="11"/>
  <c r="B25" i="10" l="1"/>
  <c r="B40" i="10"/>
  <c r="B22" i="10"/>
  <c r="B14" i="10"/>
  <c r="B6" i="10"/>
  <c r="B50" i="9"/>
  <c r="B10" i="9"/>
  <c r="B48" i="9"/>
  <c r="B25" i="8"/>
  <c r="B60" i="8"/>
  <c r="B59" i="8"/>
  <c r="B34" i="8"/>
  <c r="B54" i="8"/>
  <c r="B38" i="7"/>
  <c r="B34" i="7"/>
  <c r="B39" i="7"/>
  <c r="B21" i="7"/>
  <c r="B39" i="5"/>
  <c r="B44" i="5"/>
  <c r="B36" i="5"/>
  <c r="B31" i="5"/>
  <c r="B45" i="5"/>
  <c r="B43" i="3"/>
  <c r="B40" i="3"/>
  <c r="B39" i="3"/>
  <c r="B35" i="3"/>
  <c r="B26" i="4"/>
  <c r="B17" i="4"/>
  <c r="B40" i="2"/>
  <c r="B15" i="2"/>
  <c r="B47" i="2"/>
  <c r="B48" i="2"/>
  <c r="B64" i="8" l="1"/>
  <c r="B46" i="3"/>
  <c r="B45" i="3"/>
  <c r="B48" i="3"/>
  <c r="B47" i="3"/>
</calcChain>
</file>

<file path=xl/sharedStrings.xml><?xml version="1.0" encoding="utf-8"?>
<sst xmlns="http://schemas.openxmlformats.org/spreadsheetml/2006/main" count="2343" uniqueCount="437">
  <si>
    <t>Question 1: Contact Name:</t>
  </si>
  <si>
    <t>Question 2: University:</t>
  </si>
  <si>
    <t>Question 4: If I buy a staff permit for an UNNUMBERED* space in a non-gated surface lot, located reasonably close to my work area, what will I pay? Enter NA if not available.</t>
  </si>
  <si>
    <t>Question 5: If I buy a HUNTING LICENSE* permit for a surface lot without the guarantee of a space, what would I pay? Enter NA if not available.</t>
  </si>
  <si>
    <t>Question 6: If I buy a staff permit for a NUMBERED* surface lot space, what will I pay? Enter NA if not available.</t>
  </si>
  <si>
    <t>Question 7: If a department could purchase an additional access official (university) business permit, what would they pay?</t>
  </si>
  <si>
    <t>Question 8: If you offer NUMBERED* spaces, do you consider those you have an exception or can they be requested by any staff member?</t>
  </si>
  <si>
    <t>Question 8: Other, please specify</t>
  </si>
  <si>
    <t>Question 9: If I buy a remote lot (park and ride) permit, what would I pay? Enter NA if not available.</t>
  </si>
  <si>
    <t>Question 10: If I buy a student commuter permit for a surface lot space on or convenient to campus (not park and ride), what will I pay? Enter NA if not available.</t>
  </si>
  <si>
    <t>Question 11: If I buy a student resident permit for a surface lot space on or convenient to campus, what will I pay? Enter NA if not available.</t>
  </si>
  <si>
    <t>Question 12: If I buy a permit for an UNNUMBERED* garage space with a guarantee to find a place, what will I pay? Enter NA if not available.</t>
  </si>
  <si>
    <t>Question 13: If I buy a NUMBERED* garage space, what will I pay? Enter NA if not available.</t>
  </si>
  <si>
    <t>Question 14: If I buy a resident permit for an UNNUMBERED* garage space with a guarantee to find a place, what will I pay? Enter NA if not available.</t>
  </si>
  <si>
    <t>Question 15: What do you charge for a hands-free (AVI) gate access device? Enter NA if not available.</t>
  </si>
  <si>
    <t>Michelle Casto</t>
  </si>
  <si>
    <t>Kent State University</t>
  </si>
  <si>
    <t>$144/yr</t>
  </si>
  <si>
    <t>(only available to students)$200/yr</t>
  </si>
  <si>
    <t>NA</t>
  </si>
  <si>
    <t>$50/yr</t>
  </si>
  <si>
    <t>Other, please specify</t>
  </si>
  <si>
    <t>students:  $155/yr;  One offered FREE to faculty/staff</t>
  </si>
  <si>
    <t>$175-200/yr</t>
  </si>
  <si>
    <t>$200/yr</t>
  </si>
  <si>
    <t>(students only) $270/yr  - surface lot</t>
  </si>
  <si>
    <t>Abraham Hunt</t>
  </si>
  <si>
    <t>Southern Utah University</t>
  </si>
  <si>
    <t>Teresa Trussell</t>
  </si>
  <si>
    <t>Ohio University</t>
  </si>
  <si>
    <t>$150 per year</t>
  </si>
  <si>
    <t>n/a</t>
  </si>
  <si>
    <t>$105 per year</t>
  </si>
  <si>
    <t>$165 per year</t>
  </si>
  <si>
    <t>$800 per year</t>
  </si>
  <si>
    <t>$330 per year</t>
  </si>
  <si>
    <t>Brian Wilburn</t>
  </si>
  <si>
    <t xml:space="preserve">University of Oklahoma Health Sciences Center </t>
  </si>
  <si>
    <t>$22 month</t>
  </si>
  <si>
    <t>$65 month</t>
  </si>
  <si>
    <t>$25 year</t>
  </si>
  <si>
    <t>These spaces are considered exceptions</t>
  </si>
  <si>
    <t>$108 per semester</t>
  </si>
  <si>
    <t>$65 month (no longer sell them, existing holders only)</t>
  </si>
  <si>
    <t>Gary Caton, CAPP</t>
  </si>
  <si>
    <t>University of North Carolina at Charlotte</t>
  </si>
  <si>
    <t>$380 single vehicle $395 multi-vehicle hangtag</t>
  </si>
  <si>
    <t>$410 single vehicle $425 multi-vehicle hangtag</t>
  </si>
  <si>
    <t xml:space="preserve">$195 plus the cost of a permit </t>
  </si>
  <si>
    <t>Vice Chancellor/Dean level only</t>
  </si>
  <si>
    <t>$280 / $170 / $60 Depending on location</t>
  </si>
  <si>
    <t>$195 plus the cost of a permit</t>
  </si>
  <si>
    <t>Currently $15 for prox card considering $25 for AVI</t>
  </si>
  <si>
    <t>Kent Frazier</t>
  </si>
  <si>
    <t>Angelo State University</t>
  </si>
  <si>
    <t>$90/year</t>
  </si>
  <si>
    <t>$90/year, $50/semester</t>
  </si>
  <si>
    <t>Nelda Moore</t>
  </si>
  <si>
    <t>Tarleton State University</t>
  </si>
  <si>
    <t>N/A</t>
  </si>
  <si>
    <t>Have to be full time employee staff</t>
  </si>
  <si>
    <t>$25.00 per semester Fall  &amp; Spring &amp; $10.00 for Summer</t>
  </si>
  <si>
    <t>Dwight Atherton</t>
  </si>
  <si>
    <t>Boston University</t>
  </si>
  <si>
    <t>$1,120 annually</t>
  </si>
  <si>
    <t>$6/ day</t>
  </si>
  <si>
    <t>Full Dean or VP only</t>
  </si>
  <si>
    <t>$1120 annually (daytime / sold by the semester)</t>
  </si>
  <si>
    <t>$553 - $1041/semester</t>
  </si>
  <si>
    <t>$1120 (daytime)</t>
  </si>
  <si>
    <t>Hunting is allowed in all parking facilities</t>
  </si>
  <si>
    <t>NA (Card Access will trial LPR garage access this year)</t>
  </si>
  <si>
    <t>Patrick Kass</t>
  </si>
  <si>
    <t>University of Wisconsin-Madison</t>
  </si>
  <si>
    <t>$495-$1085</t>
  </si>
  <si>
    <t>Jeff Barnes</t>
  </si>
  <si>
    <t>Kansas State University</t>
  </si>
  <si>
    <t>$150-$190</t>
  </si>
  <si>
    <t>$800 for 12 hour $1200 for 24 hour</t>
  </si>
  <si>
    <t>Vanessa Turner</t>
  </si>
  <si>
    <t>University of Houston-Downtown</t>
  </si>
  <si>
    <t>$85/annual</t>
  </si>
  <si>
    <t>$50/semester-Students; $85/annual-faculty/staff</t>
  </si>
  <si>
    <t>$190/annual</t>
  </si>
  <si>
    <t>Doug Holmes</t>
  </si>
  <si>
    <t>The Pennsylvania State University</t>
  </si>
  <si>
    <t>$36/month</t>
  </si>
  <si>
    <t>They can't buy such a permit</t>
  </si>
  <si>
    <t>We do not have numbered spaces</t>
  </si>
  <si>
    <t>$9/month</t>
  </si>
  <si>
    <t>$640 for fall and Spring semesters combined</t>
  </si>
  <si>
    <t>$36/month, $50 for replacement transponder</t>
  </si>
  <si>
    <t>Lynnette Forman</t>
  </si>
  <si>
    <t>Michigan State University</t>
  </si>
  <si>
    <t>$462.00 per year</t>
  </si>
  <si>
    <t>$2310.00 per year</t>
  </si>
  <si>
    <t>May only be purchased by departments, not individuals</t>
  </si>
  <si>
    <t>$92.00 per year</t>
  </si>
  <si>
    <t>$115-$277 per year depending on location</t>
  </si>
  <si>
    <t>N/A - only have cards for $25 each</t>
  </si>
  <si>
    <t>Mark Miller</t>
  </si>
  <si>
    <t>Iowa State University</t>
  </si>
  <si>
    <t>free</t>
  </si>
  <si>
    <t>na</t>
  </si>
  <si>
    <t xml:space="preserve">Lance L. Lunsway </t>
  </si>
  <si>
    <t>Georgia Institute of Technology</t>
  </si>
  <si>
    <t>These spaces are available to any staff member</t>
  </si>
  <si>
    <t>Cindee Pulliam</t>
  </si>
  <si>
    <t>University of Tennessee at Chattanooga</t>
  </si>
  <si>
    <t>$252/year</t>
  </si>
  <si>
    <t>$108/year</t>
  </si>
  <si>
    <t>N/a</t>
  </si>
  <si>
    <t>$284/year</t>
  </si>
  <si>
    <t>$252/ear</t>
  </si>
  <si>
    <t>$550/year</t>
  </si>
  <si>
    <t>Jan Cook- Hernandez</t>
  </si>
  <si>
    <t>Oklahoma State University</t>
  </si>
  <si>
    <t>Numbered spaces are considered for Department's/Department Heads or Faculty</t>
  </si>
  <si>
    <t>Melissa Gagne</t>
  </si>
  <si>
    <t>They must be approved by the VP of B&amp;F</t>
  </si>
  <si>
    <t>$71.00 stadium</t>
  </si>
  <si>
    <t>Sean Tallarico</t>
  </si>
  <si>
    <t>East Stroudsburg University</t>
  </si>
  <si>
    <t>Donna Salter</t>
  </si>
  <si>
    <t>Purchase College - State of New York</t>
  </si>
  <si>
    <t>Michael Sokoff</t>
  </si>
  <si>
    <t>Missouri</t>
  </si>
  <si>
    <t>$216/yr for surface, $252/yr for garage</t>
  </si>
  <si>
    <t>$216/yr</t>
  </si>
  <si>
    <t>$120/academic yr for students</t>
  </si>
  <si>
    <t>$144/academic yr</t>
  </si>
  <si>
    <t>$168/academic yr</t>
  </si>
  <si>
    <t>Lori Elkins</t>
  </si>
  <si>
    <t xml:space="preserve">Indiana State University </t>
  </si>
  <si>
    <t>$2/DAY</t>
  </si>
  <si>
    <t>Jeri Baker</t>
  </si>
  <si>
    <t>UT Autin</t>
  </si>
  <si>
    <t>Only Univerisity Administration or members of a specific department</t>
  </si>
  <si>
    <t>Faculty/Staff $408   Dorm Student $675-743, Commuter Student $602</t>
  </si>
  <si>
    <t>$675-743</t>
  </si>
  <si>
    <t>Jane Wilcox</t>
  </si>
  <si>
    <t>Stephen F. Austin State University</t>
  </si>
  <si>
    <t>varies according to salary ($36-$180)</t>
  </si>
  <si>
    <t>TAMU</t>
  </si>
  <si>
    <t>John Bridgman</t>
  </si>
  <si>
    <t>George Mason University</t>
  </si>
  <si>
    <t>$275 annually</t>
  </si>
  <si>
    <t>$690 annually</t>
  </si>
  <si>
    <t>$90 annually</t>
  </si>
  <si>
    <t>$550 annually</t>
  </si>
  <si>
    <t>$25 refundable deposit</t>
  </si>
  <si>
    <t>Mike Harris</t>
  </si>
  <si>
    <t>Mississippi State University</t>
  </si>
  <si>
    <t>Isaac Astill</t>
  </si>
  <si>
    <t>University of Utah</t>
  </si>
  <si>
    <t>$276.00 per year</t>
  </si>
  <si>
    <t>$140 per year</t>
  </si>
  <si>
    <t>Campus vehicles do not pay to park.</t>
  </si>
  <si>
    <t>$5 per day</t>
  </si>
  <si>
    <t xml:space="preserve">We do not allow AVI any longer, they are given a garage remote for $13 </t>
  </si>
  <si>
    <t>Shelli Garcia</t>
  </si>
  <si>
    <t>University of Arkansas for Medical Sciences</t>
  </si>
  <si>
    <t>233.  / 358.</t>
  </si>
  <si>
    <t>358. / 540.</t>
  </si>
  <si>
    <t>Dan McIntosh</t>
  </si>
  <si>
    <t>University of Florida</t>
  </si>
  <si>
    <t>$300.00 annually.  Permit is good in garages and surface lots</t>
  </si>
  <si>
    <t>$300.00 annually.  Most UF permits are hunting licenses.</t>
  </si>
  <si>
    <t>$100.00 + up</t>
  </si>
  <si>
    <t>$144.00 Annually.  Park and Ride are student permits.</t>
  </si>
  <si>
    <t>$144.00 All student permits are the same price.  Includes garages and surface lots.</t>
  </si>
  <si>
    <t>No guarantee.  No permit is exclusively for a garage.</t>
  </si>
  <si>
    <t>Nothing initially.  $25.00 for replacement</t>
  </si>
  <si>
    <t>Gary Smith</t>
  </si>
  <si>
    <t>University of Arkansas</t>
  </si>
  <si>
    <t>Clifford Contreras</t>
  </si>
  <si>
    <t>University of California, Davis</t>
  </si>
  <si>
    <t>$49 per month</t>
  </si>
  <si>
    <t>Do not offer.</t>
  </si>
  <si>
    <t>$23 per month</t>
  </si>
  <si>
    <t>$40 per month</t>
  </si>
  <si>
    <t>NA--No resident hall parking policy</t>
  </si>
  <si>
    <t>$40 to $49 per month</t>
  </si>
  <si>
    <t>Eric Rosie</t>
  </si>
  <si>
    <t>West Virginia University</t>
  </si>
  <si>
    <t>$29 / Month, $348 / year</t>
  </si>
  <si>
    <t>$732 / year</t>
  </si>
  <si>
    <t>$348 / year</t>
  </si>
  <si>
    <t>$636 / year</t>
  </si>
  <si>
    <t>Keith McCarten</t>
  </si>
  <si>
    <t>University of Wisconsin-Stout</t>
  </si>
  <si>
    <t>$460/yr</t>
  </si>
  <si>
    <t>$136/yr</t>
  </si>
  <si>
    <t>$20/yr</t>
  </si>
  <si>
    <t>NA - no garage</t>
  </si>
  <si>
    <t>NA - no gate</t>
  </si>
  <si>
    <t>Jenni Sparks</t>
  </si>
  <si>
    <t>University of Delaware</t>
  </si>
  <si>
    <t>1250 or 1625</t>
  </si>
  <si>
    <t>0 - 155</t>
  </si>
  <si>
    <t>buddy knox</t>
  </si>
  <si>
    <t>univeristy of denver</t>
  </si>
  <si>
    <t>$306 annual</t>
  </si>
  <si>
    <t>$66 annual</t>
  </si>
  <si>
    <t>Marc Laliberte</t>
  </si>
  <si>
    <t>University of New Hampshire</t>
  </si>
  <si>
    <t>$200-$350</t>
  </si>
  <si>
    <t>Bob Ross</t>
  </si>
  <si>
    <t>Brigham Young University</t>
  </si>
  <si>
    <t>Gary S. Graham</t>
  </si>
  <si>
    <t>Louisiana State University</t>
  </si>
  <si>
    <t>$250/yr</t>
  </si>
  <si>
    <t>$1000/yr (not 24/7)</t>
  </si>
  <si>
    <t>Same</t>
  </si>
  <si>
    <t>$125/yr</t>
  </si>
  <si>
    <t>$500/yr (gated lot)</t>
  </si>
  <si>
    <t>$30 deposit (RFID)</t>
  </si>
  <si>
    <t>JC Porter</t>
  </si>
  <si>
    <t>Boise State University</t>
  </si>
  <si>
    <t>2 hour $139, 4 hour $278, and 8 hour $555</t>
  </si>
  <si>
    <t>Students $305, Faculty and Staff $360</t>
  </si>
  <si>
    <t>Chris Christian</t>
  </si>
  <si>
    <t>Lehigh</t>
  </si>
  <si>
    <t>$24-$96 Staff/$115 Grad Student</t>
  </si>
  <si>
    <t>Bertha Espinosa</t>
  </si>
  <si>
    <t>University of Miami</t>
  </si>
  <si>
    <t>$444/year</t>
  </si>
  <si>
    <t>$444 or $226 or $478 depends on lot</t>
  </si>
  <si>
    <t>Only for Deans and VP's and higher</t>
  </si>
  <si>
    <t>Don Andrae</t>
  </si>
  <si>
    <t>Auburn University</t>
  </si>
  <si>
    <t>$30-$60</t>
  </si>
  <si>
    <t>Phil Amundson</t>
  </si>
  <si>
    <t>University of Nevada, Las Vegas</t>
  </si>
  <si>
    <t>These spaces are available to anyone who pays for them (staff, student etc.)</t>
  </si>
  <si>
    <t>Ann E. Szipszky</t>
  </si>
  <si>
    <t>Seton Hall University</t>
  </si>
  <si>
    <t>Commuter - $240.75 Resident $275 - Employee/Faculty $200</t>
  </si>
  <si>
    <t>June Cortez-Sanchez</t>
  </si>
  <si>
    <t>St. Mary's Univer</t>
  </si>
  <si>
    <t>yes</t>
  </si>
  <si>
    <t>$120 a year</t>
  </si>
  <si>
    <t>$100 a year</t>
  </si>
  <si>
    <t>$300 a year</t>
  </si>
  <si>
    <t>$400 yearly</t>
  </si>
  <si>
    <t>Kevin Sheehy</t>
  </si>
  <si>
    <t>Pittsburgh</t>
  </si>
  <si>
    <t>$85/month</t>
  </si>
  <si>
    <t>$85/month for outdoor and $92/month for garage</t>
  </si>
  <si>
    <t>$340/term</t>
  </si>
  <si>
    <t>$680/yr for outdoor</t>
  </si>
  <si>
    <t>$92/month</t>
  </si>
  <si>
    <t xml:space="preserve"> $736/yr for garage</t>
  </si>
  <si>
    <t>Holly Alexander</t>
  </si>
  <si>
    <t>Purdue University</t>
  </si>
  <si>
    <t>$250.00 or $100.00 per year</t>
  </si>
  <si>
    <t>Same as #4</t>
  </si>
  <si>
    <t>$1000.00 per year</t>
  </si>
  <si>
    <t>$500.00 per year</t>
  </si>
  <si>
    <t>$100.00 per year</t>
  </si>
  <si>
    <t>$150.00 and can only park in Residence Hall spaces</t>
  </si>
  <si>
    <t>$250.00 per year but no space guarantee</t>
  </si>
  <si>
    <t>$1000.00 per year with reserved space application/approval</t>
  </si>
  <si>
    <t>Mark Pace</t>
  </si>
  <si>
    <t>Montgomery College</t>
  </si>
  <si>
    <t>$4 per credit hour</t>
  </si>
  <si>
    <t>Thomas Skaggs</t>
  </si>
  <si>
    <t>University of Illinois at Urbana-Champaign</t>
  </si>
  <si>
    <t>$600 year or $540 for 9 months</t>
  </si>
  <si>
    <t>Jacqueline Brudlos</t>
  </si>
  <si>
    <t>University of Minnesota - Twin Cities</t>
  </si>
  <si>
    <t>$65.50/month</t>
  </si>
  <si>
    <t>$78.50/month</t>
  </si>
  <si>
    <t>$61.00/month</t>
  </si>
  <si>
    <t>$34.00/month</t>
  </si>
  <si>
    <t>$127.25/month</t>
  </si>
  <si>
    <t>$140.25/month</t>
  </si>
  <si>
    <t>Barry Moore</t>
  </si>
  <si>
    <t>University of North Texas</t>
  </si>
  <si>
    <t>Gwen Evans</t>
  </si>
  <si>
    <t>University of Regina</t>
  </si>
  <si>
    <t>503.81 (w/plugin) 422.16 (no plugin)</t>
  </si>
  <si>
    <t>479.85 (W/PLUGIN, NO TAXES) 402.12 (NO PLUGIN, NO TAXES)</t>
  </si>
  <si>
    <t>971.40 (NO TAXES)</t>
  </si>
  <si>
    <t>$20 REFUNDABLE DEPOSIT</t>
  </si>
  <si>
    <t>Robert Kretzer</t>
  </si>
  <si>
    <t>Wright State University</t>
  </si>
  <si>
    <t>$436 annual</t>
  </si>
  <si>
    <t>$150 Annual</t>
  </si>
  <si>
    <t>$15 FWS Quarters</t>
  </si>
  <si>
    <t>$105 Annual, $95 FWS Quarters</t>
  </si>
  <si>
    <t>RFID included with Faculty/Staff Permit $150 Annual and $436 Annual Reserved</t>
  </si>
  <si>
    <t>Glenda Waugh</t>
  </si>
  <si>
    <t>University of California, Berkeley</t>
  </si>
  <si>
    <t>Central campus: $124/month ;  Perimeter of campus:$90/month</t>
  </si>
  <si>
    <t>Dept hunting license: $1,488/year; dept reserved space is $2,285/yr</t>
  </si>
  <si>
    <t>"Satellite" permit: $5/month</t>
  </si>
  <si>
    <t>$327/semester (restricted to students living more than 2 mi from campus)</t>
  </si>
  <si>
    <t>$1,165/yr (for students in residence halls only- must demonstrate need)</t>
  </si>
  <si>
    <t>David Gregory</t>
  </si>
  <si>
    <t>NCSU (North Carolina State University)</t>
  </si>
  <si>
    <t>$318 Annually</t>
  </si>
  <si>
    <t>$999 Annually</t>
  </si>
  <si>
    <t>$99 Annually</t>
  </si>
  <si>
    <t>$200 Annually</t>
  </si>
  <si>
    <t>$296 Annaully</t>
  </si>
  <si>
    <t>I only provide this service to the Reserved Permit Holders and University Vehicles at the present time. (No Charge)</t>
  </si>
  <si>
    <t>Vernon Bradley</t>
  </si>
  <si>
    <t>East Tennessee State University</t>
  </si>
  <si>
    <t>Wilma Heinowski</t>
  </si>
  <si>
    <t>University of Nebraska Kearney</t>
  </si>
  <si>
    <t>$65/$80</t>
  </si>
  <si>
    <t>Terrence J. Campbell</t>
  </si>
  <si>
    <t>American University</t>
  </si>
  <si>
    <t>no charge</t>
  </si>
  <si>
    <t>Chuck Landis</t>
  </si>
  <si>
    <t>Duke</t>
  </si>
  <si>
    <t>627.00 - 750.00</t>
  </si>
  <si>
    <t>Free</t>
  </si>
  <si>
    <t>Rebecca Couch</t>
  </si>
  <si>
    <t>University of Idaho</t>
  </si>
  <si>
    <t>$64 (not a park and ride though)</t>
  </si>
  <si>
    <t>Phillip Garcia</t>
  </si>
  <si>
    <t>Stanford</t>
  </si>
  <si>
    <t>Departments only</t>
  </si>
  <si>
    <t>$300.00 or $768.00</t>
  </si>
  <si>
    <t>Dan Carpenter</t>
  </si>
  <si>
    <t>University of Nebraska-Lincoln</t>
  </si>
  <si>
    <t>$552.00 Annual</t>
  </si>
  <si>
    <t>$552.00 or $1032</t>
  </si>
  <si>
    <t>$504.00 Annual</t>
  </si>
  <si>
    <t>$612.00 Annual</t>
  </si>
  <si>
    <t>$11 replacement</t>
  </si>
  <si>
    <t>Karen Husak</t>
  </si>
  <si>
    <t>Baldwin-Wallace College</t>
  </si>
  <si>
    <t>Gabriel Mendez</t>
  </si>
  <si>
    <t>Arizona State University</t>
  </si>
  <si>
    <t>$660 - $780 Tempe &amp; Phoenix Campuses; $280-$480 at Poly &amp; West Campuses</t>
  </si>
  <si>
    <t>$1000 + permit cost.  $1280 - $1780</t>
  </si>
  <si>
    <t>$660 - $720 Tempe &amp; Phoenix Campus; $210 - $280 West &amp; Poly Campus</t>
  </si>
  <si>
    <t>$720 Tempe &amp; Phoenix; $280 West &amp; Poly</t>
  </si>
  <si>
    <t>$720 - $780</t>
  </si>
  <si>
    <t>$1720 - $1780</t>
  </si>
  <si>
    <t>Garrett Male</t>
  </si>
  <si>
    <t>University of North Carolina Asheville</t>
  </si>
  <si>
    <t>Don Hart</t>
  </si>
  <si>
    <t>Southern Adventist University</t>
  </si>
  <si>
    <t>No charge to HR certified faclty or staff.</t>
  </si>
  <si>
    <t>No charge for visitor, guest, contractor, or parking permit used for univeristy business.</t>
  </si>
  <si>
    <t>No numbered spaces used.</t>
  </si>
  <si>
    <t>$45.00 per semester.</t>
  </si>
  <si>
    <t>Ann Moran</t>
  </si>
  <si>
    <t>Jim Sayre</t>
  </si>
  <si>
    <t>University of Iowa</t>
  </si>
  <si>
    <t>$588 annually</t>
  </si>
  <si>
    <t>$276/year and must be used in conjunction with $588+ permit</t>
  </si>
  <si>
    <t>They are not available</t>
  </si>
  <si>
    <t>$264/year</t>
  </si>
  <si>
    <t>$1044/year</t>
  </si>
  <si>
    <t>NA - use prox card and price is included in price of permit.</t>
  </si>
  <si>
    <t>Larry Emling</t>
  </si>
  <si>
    <t>na`</t>
  </si>
  <si>
    <t>Josh Cantor</t>
  </si>
  <si>
    <t>Melinda Scott Anderson, CAPP</t>
  </si>
  <si>
    <t>Medical University of South Carolina</t>
  </si>
  <si>
    <t>$660/year</t>
  </si>
  <si>
    <t>Zero/Free</t>
  </si>
  <si>
    <t>$660/year or if for occasional departmental use just a $20 annual permit fee.</t>
  </si>
  <si>
    <t>We do not offer signed, numbered or otherwise dedicated spaces.</t>
  </si>
  <si>
    <t>Remote lot $330/year.  (Space guaranteed but not a numbered space)</t>
  </si>
  <si>
    <t>$90/trimester--$270/year</t>
  </si>
  <si>
    <t>Scott Rhoad</t>
  </si>
  <si>
    <t>Univerisity of Central Missouri</t>
  </si>
  <si>
    <t>Robyn Bancroft</t>
  </si>
  <si>
    <t>University of North Dakota</t>
  </si>
  <si>
    <t>Crystal Taylor</t>
  </si>
  <si>
    <t>Weber State University</t>
  </si>
  <si>
    <t>Jennifer Tougas</t>
  </si>
  <si>
    <t>Western Kentucky University</t>
  </si>
  <si>
    <t>465 for guaranteed parking in lot (gated for us)</t>
  </si>
  <si>
    <t>185 for premium (close access) and 95 for non-premium</t>
  </si>
  <si>
    <t>Adminsitrative council, Deans, Athletic directors &amp; head coaches of major sports</t>
  </si>
  <si>
    <t>35 staff/ 30 student</t>
  </si>
  <si>
    <t>*Ranges are assumed highest level</t>
  </si>
  <si>
    <t>Anything not annualized will be estimated.</t>
  </si>
  <si>
    <t>Those charging less than 100 will be considered funding from another sourca not included.</t>
  </si>
  <si>
    <t>Product Not Available</t>
  </si>
  <si>
    <t>Product Not Avaialable</t>
  </si>
  <si>
    <t>Product Not Avaiable</t>
  </si>
  <si>
    <t>* daily rates are expressed annually by multiplying them by 52 weeks times 5 business days less 13 holidays.</t>
  </si>
  <si>
    <t>No charge is not included in this graph, it is assumed the cost is paid for elsewhere</t>
  </si>
  <si>
    <t>It should be noted that some are using the permit cost rather than a surcharge for additional staff mobility.  So take</t>
  </si>
  <si>
    <t xml:space="preserve">     this particular graph with a grain of salt.</t>
  </si>
  <si>
    <t>Offered to a General Group</t>
  </si>
  <si>
    <t>Either Not Available or Only VIPs</t>
  </si>
  <si>
    <t xml:space="preserve">Very Limited </t>
  </si>
  <si>
    <t>* those not charging were not included as funding comes from elsewhere.</t>
  </si>
  <si>
    <t>* by semester hour, figured assuming 32 hours in a year.</t>
  </si>
  <si>
    <t>No charge not used.</t>
  </si>
  <si>
    <t>By semester assume 3 in year.</t>
  </si>
  <si>
    <t>Product Not Available (or License to Hunt)</t>
  </si>
  <si>
    <t>The highest rate provided is used.</t>
  </si>
  <si>
    <t>There was some confusion on this question.  If the permit does not "guarantee" a space when they pull into the designated lot, it is not the product we are asking for.  It must also be convenient to or on campus not park and ride.  Due to this confusion I have eliminated permits under 100$ from this graphical representation.</t>
  </si>
  <si>
    <t>Product not Available</t>
  </si>
  <si>
    <t>Univeristy of denver</t>
  </si>
  <si>
    <t>Univeristy of Denver</t>
  </si>
  <si>
    <t>TAMU - all permits guarantee space in lot assigned</t>
  </si>
  <si>
    <t>TAMU All lots on campus</t>
  </si>
  <si>
    <t>St. Mary's University</t>
  </si>
  <si>
    <t>daily rates were annualized by taking them times 247 or 52 weeks 5 business days minus 13 holidays.</t>
  </si>
  <si>
    <t>Those charging less than 100 will be considered funding from another source and not included in graphical representation.</t>
  </si>
  <si>
    <t>Those charging less than 100 will be considered funding from another source and not included in this graphical representation.</t>
  </si>
  <si>
    <t>* Less than or equal too $100 considered funded elsewhere and removed for the purpose of this graphical representation.</t>
  </si>
  <si>
    <t>* $100 and below considered funded elsewhere and removed for this graphical representation</t>
  </si>
  <si>
    <t>Product Not Avaialable or Charge Included with Permit and Undefined</t>
  </si>
  <si>
    <t>Kenneth Kimball</t>
  </si>
  <si>
    <t>NA All permits guarantee space in assigned lot</t>
  </si>
  <si>
    <t>NA We have no "remote" lots.</t>
  </si>
  <si>
    <t>275-444</t>
  </si>
  <si>
    <t>UT Austin</t>
  </si>
  <si>
    <t>Questions Asked</t>
  </si>
  <si>
    <t># Resp.</t>
  </si>
  <si>
    <t>High</t>
  </si>
  <si>
    <t>Low</t>
  </si>
  <si>
    <t>Average</t>
  </si>
  <si>
    <t>Question 5: If I buy a true hunting license permit for a surface lot without the guarantee of a space, what would I pay? Enter NA if not available.</t>
  </si>
  <si>
    <t>Responses</t>
  </si>
  <si>
    <t>Count</t>
  </si>
  <si>
    <t>Permits priced less than $50 were assumed funded elsewhere and not used graphically</t>
  </si>
  <si>
    <t>Permit Pricing Survey for FY 2011-2012</t>
  </si>
  <si>
    <t>Numbered Space</t>
  </si>
  <si>
    <t>Unnumbered Space</t>
  </si>
  <si>
    <t>Hunting License</t>
  </si>
  <si>
    <t>a single space marked with a number and reserved for a single permit 24/7</t>
  </si>
  <si>
    <t>a space which can be used by any customer allowed to park in that lot/garage (NOT a hunting license). All permit prices should be based on a 12 month period.</t>
  </si>
  <si>
    <t>a permit for a lot with the chance that you could show up and the lot be full</t>
  </si>
  <si>
    <t>Definitions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</si>
</sst>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quot;$&quot;#,##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1"/>
      <name val="Calibri"/>
      <family val="2"/>
      <scheme val="minor"/>
    </font>
    <font>
      <b/>
      <sz val="20"/>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0" tint="-0.1499984740745262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6" fontId="0" fillId="0" borderId="0" xfId="0" applyNumberFormat="1"/>
    <xf numFmtId="8" fontId="0" fillId="0" borderId="0" xfId="0" applyNumberFormat="1"/>
    <xf numFmtId="0" fontId="0" fillId="0" borderId="0" xfId="0" applyAlignment="1">
      <alignment wrapText="1"/>
    </xf>
    <xf numFmtId="0" fontId="0" fillId="33" borderId="10" xfId="0" applyFill="1" applyBorder="1" applyAlignment="1">
      <alignment wrapText="1"/>
    </xf>
    <xf numFmtId="42" fontId="0" fillId="33" borderId="10" xfId="0" applyNumberFormat="1" applyFill="1" applyBorder="1" applyAlignment="1">
      <alignment wrapText="1"/>
    </xf>
    <xf numFmtId="42" fontId="0" fillId="0" borderId="0" xfId="0" applyNumberFormat="1"/>
    <xf numFmtId="42" fontId="0" fillId="33" borderId="10" xfId="0" applyNumberFormat="1" applyFill="1" applyBorder="1" applyAlignment="1">
      <alignment horizontal="left" wrapText="1"/>
    </xf>
    <xf numFmtId="42" fontId="0" fillId="0" borderId="0" xfId="0" applyNumberFormat="1" applyAlignment="1">
      <alignment horizontal="left"/>
    </xf>
    <xf numFmtId="0" fontId="0" fillId="34" borderId="0" xfId="0" applyFill="1"/>
    <xf numFmtId="1" fontId="0" fillId="33" borderId="0" xfId="0" applyNumberFormat="1" applyFill="1" applyBorder="1"/>
    <xf numFmtId="0" fontId="0" fillId="33" borderId="0" xfId="0" applyFill="1" applyBorder="1"/>
    <xf numFmtId="0" fontId="0" fillId="35" borderId="0" xfId="0" applyFill="1" applyBorder="1" applyAlignment="1">
      <alignment horizontal="center"/>
    </xf>
    <xf numFmtId="44" fontId="0" fillId="33" borderId="10" xfId="0" applyNumberFormat="1" applyFill="1" applyBorder="1" applyAlignment="1">
      <alignment wrapText="1"/>
    </xf>
    <xf numFmtId="44" fontId="0" fillId="0" borderId="0" xfId="0" applyNumberFormat="1"/>
    <xf numFmtId="0" fontId="16" fillId="0" borderId="0" xfId="0" applyFont="1" applyBorder="1"/>
    <xf numFmtId="44" fontId="16" fillId="0" borderId="0" xfId="0" applyNumberFormat="1" applyFont="1" applyBorder="1"/>
    <xf numFmtId="0" fontId="0" fillId="36" borderId="0" xfId="0" applyFill="1"/>
    <xf numFmtId="42" fontId="0" fillId="36" borderId="0" xfId="0" applyNumberFormat="1" applyFill="1"/>
    <xf numFmtId="0" fontId="0" fillId="37" borderId="0" xfId="0" applyFill="1"/>
    <xf numFmtId="42" fontId="0" fillId="37" borderId="0" xfId="0" applyNumberFormat="1" applyFill="1"/>
    <xf numFmtId="0" fontId="0" fillId="35" borderId="0" xfId="0" applyFill="1"/>
    <xf numFmtId="44" fontId="0" fillId="35" borderId="0" xfId="0" applyNumberFormat="1" applyFill="1"/>
    <xf numFmtId="0" fontId="19" fillId="38" borderId="0" xfId="0" applyFont="1" applyFill="1" applyAlignment="1">
      <alignment wrapText="1"/>
    </xf>
    <xf numFmtId="0" fontId="19" fillId="0" borderId="0" xfId="0" applyFont="1" applyAlignment="1">
      <alignment horizontal="center" wrapText="1"/>
    </xf>
    <xf numFmtId="0" fontId="19" fillId="0" borderId="0" xfId="0" applyFont="1" applyAlignment="1">
      <alignment horizontal="center"/>
    </xf>
    <xf numFmtId="0" fontId="0" fillId="39" borderId="0" xfId="0" applyFill="1" applyAlignment="1">
      <alignment wrapText="1"/>
    </xf>
    <xf numFmtId="1" fontId="20" fillId="39" borderId="12" xfId="0" applyNumberFormat="1" applyFont="1" applyFill="1" applyBorder="1" applyAlignment="1">
      <alignment horizontal="left"/>
    </xf>
    <xf numFmtId="164" fontId="20" fillId="39" borderId="12" xfId="0" applyNumberFormat="1" applyFont="1" applyFill="1" applyBorder="1"/>
    <xf numFmtId="164" fontId="0" fillId="40" borderId="12" xfId="0" applyNumberFormat="1" applyFill="1" applyBorder="1"/>
    <xf numFmtId="1" fontId="20" fillId="0" borderId="12" xfId="0" applyNumberFormat="1" applyFont="1" applyBorder="1" applyAlignment="1">
      <alignment horizontal="left"/>
    </xf>
    <xf numFmtId="164" fontId="20" fillId="0" borderId="12" xfId="0" applyNumberFormat="1" applyFont="1" applyBorder="1"/>
    <xf numFmtId="164" fontId="0" fillId="40" borderId="12" xfId="0" applyNumberFormat="1" applyFill="1" applyBorder="1" applyAlignment="1">
      <alignment horizontal="center"/>
    </xf>
    <xf numFmtId="0" fontId="16" fillId="0" borderId="0" xfId="0" applyFont="1" applyAlignment="1">
      <alignment wrapText="1"/>
    </xf>
    <xf numFmtId="1" fontId="0" fillId="0" borderId="0" xfId="0" applyNumberFormat="1" applyAlignment="1">
      <alignment horizontal="left"/>
    </xf>
    <xf numFmtId="0" fontId="21" fillId="33" borderId="12" xfId="0" applyFont="1" applyFill="1" applyBorder="1"/>
    <xf numFmtId="1" fontId="21" fillId="33" borderId="12" xfId="0" applyNumberFormat="1" applyFont="1" applyFill="1" applyBorder="1" applyAlignment="1">
      <alignment horizontal="right"/>
    </xf>
    <xf numFmtId="42" fontId="21" fillId="33" borderId="12" xfId="0" applyNumberFormat="1" applyFont="1" applyFill="1" applyBorder="1" applyAlignment="1">
      <alignment horizontal="left"/>
    </xf>
    <xf numFmtId="0" fontId="0" fillId="33" borderId="12" xfId="0" applyFill="1" applyBorder="1"/>
    <xf numFmtId="37" fontId="0" fillId="33" borderId="12" xfId="0" applyNumberFormat="1" applyFill="1" applyBorder="1" applyAlignment="1">
      <alignment horizontal="right"/>
    </xf>
    <xf numFmtId="37" fontId="0" fillId="33" borderId="12" xfId="0" applyNumberFormat="1" applyFill="1" applyBorder="1"/>
    <xf numFmtId="42" fontId="0" fillId="33" borderId="12" xfId="0" applyNumberFormat="1" applyFill="1" applyBorder="1"/>
    <xf numFmtId="0" fontId="0" fillId="33" borderId="12" xfId="0" applyFill="1" applyBorder="1" applyAlignment="1">
      <alignment horizontal="left"/>
    </xf>
    <xf numFmtId="44" fontId="0" fillId="33" borderId="12" xfId="0" applyNumberFormat="1" applyFill="1" applyBorder="1"/>
    <xf numFmtId="1" fontId="0" fillId="33" borderId="12" xfId="0" applyNumberFormat="1" applyFill="1" applyBorder="1"/>
    <xf numFmtId="0" fontId="18" fillId="0" borderId="11" xfId="0" applyFont="1" applyBorder="1" applyAlignment="1">
      <alignment horizontal="center"/>
    </xf>
    <xf numFmtId="0" fontId="0" fillId="0" borderId="0" xfId="0" applyAlignment="1">
      <alignment horizontal="center"/>
    </xf>
    <xf numFmtId="0" fontId="16" fillId="0" borderId="11" xfId="0" applyFont="1" applyBorder="1" applyAlignment="1">
      <alignment horizontal="center"/>
    </xf>
    <xf numFmtId="0" fontId="0" fillId="0" borderId="0" xfId="0" applyAlignment="1">
      <alignment horizontal="center" wrapText="1"/>
    </xf>
    <xf numFmtId="0" fontId="0" fillId="0" borderId="0" xfId="0" applyAlignment="1">
      <alignment horizontal="left"/>
    </xf>
    <xf numFmtId="44" fontId="18" fillId="0" borderId="11" xfId="0" applyNumberFormat="1" applyFont="1" applyBorder="1" applyAlignment="1">
      <alignment horizontal="center"/>
    </xf>
    <xf numFmtId="0" fontId="19" fillId="38" borderId="0" xfId="0" applyFont="1" applyFill="1" applyAlignment="1">
      <alignment horizontal="center" wrapText="1"/>
    </xf>
    <xf numFmtId="0" fontId="16" fillId="0" borderId="0" xfId="0" applyFont="1"/>
    <xf numFmtId="0" fontId="0" fillId="41" borderId="0" xfId="0" applyFill="1"/>
    <xf numFmtId="0" fontId="0" fillId="41" borderId="0" xfId="0" applyFill="1" applyAlignment="1">
      <alignment wrapText="1"/>
    </xf>
    <xf numFmtId="0" fontId="22"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'Q4'!$B$1</c:f>
              <c:strCache>
                <c:ptCount val="1"/>
                <c:pt idx="0">
                  <c:v>Question 4: If I buy a staff permit for an UNNUMBERED* space in a non-gated surface lot, located reasonably close to my work area, what will I pay? Enter NA if not available.</c:v>
                </c:pt>
              </c:strCache>
            </c:strRef>
          </c:tx>
          <c:invertIfNegative val="0"/>
          <c:dPt>
            <c:idx val="15"/>
            <c:invertIfNegative val="0"/>
            <c:bubble3D val="0"/>
            <c:spPr>
              <a:gradFill>
                <a:gsLst>
                  <a:gs pos="0">
                    <a:schemeClr val="accent2">
                      <a:lumMod val="75000"/>
                    </a:schemeClr>
                  </a:gs>
                  <a:gs pos="100000">
                    <a:schemeClr val="accent1">
                      <a:tint val="44500"/>
                      <a:satMod val="160000"/>
                    </a:schemeClr>
                  </a:gs>
                  <a:gs pos="100000">
                    <a:schemeClr val="accent1">
                      <a:tint val="23500"/>
                      <a:satMod val="160000"/>
                    </a:schemeClr>
                  </a:gs>
                </a:gsLst>
                <a:lin ang="5400000" scaled="0"/>
              </a:gradFill>
            </c:spPr>
          </c:dPt>
          <c:dPt>
            <c:idx val="32"/>
            <c:invertIfNegative val="0"/>
            <c:bubble3D val="0"/>
            <c:spPr>
              <a:gradFill>
                <a:gsLst>
                  <a:gs pos="0">
                    <a:schemeClr val="accent6">
                      <a:lumMod val="75000"/>
                    </a:schemeClr>
                  </a:gs>
                  <a:gs pos="100000">
                    <a:schemeClr val="accent1">
                      <a:tint val="44500"/>
                      <a:satMod val="160000"/>
                    </a:schemeClr>
                  </a:gs>
                  <a:gs pos="100000">
                    <a:schemeClr val="accent1">
                      <a:tint val="23500"/>
                      <a:satMod val="160000"/>
                    </a:schemeClr>
                  </a:gs>
                </a:gsLst>
                <a:lin ang="5400000" scaled="0"/>
              </a:gradFill>
            </c:spPr>
          </c:dPt>
          <c:cat>
            <c:strRef>
              <c:f>'Q4'!$A$2:$A$50</c:f>
              <c:strCache>
                <c:ptCount val="49"/>
                <c:pt idx="0">
                  <c:v>University of North Carolina Asheville</c:v>
                </c:pt>
                <c:pt idx="1">
                  <c:v>Weber State University</c:v>
                </c:pt>
                <c:pt idx="2">
                  <c:v>Duke</c:v>
                </c:pt>
                <c:pt idx="3">
                  <c:v>Kent State University</c:v>
                </c:pt>
                <c:pt idx="4">
                  <c:v>Kent State University</c:v>
                </c:pt>
                <c:pt idx="5">
                  <c:v>Ohio University</c:v>
                </c:pt>
                <c:pt idx="6">
                  <c:v>Stephen F. Austin State University</c:v>
                </c:pt>
                <c:pt idx="7">
                  <c:v>University of North Texas</c:v>
                </c:pt>
                <c:pt idx="8">
                  <c:v>Missouri</c:v>
                </c:pt>
                <c:pt idx="9">
                  <c:v>Louisiana State University</c:v>
                </c:pt>
                <c:pt idx="10">
                  <c:v>University of Nevada, Las Vegas</c:v>
                </c:pt>
                <c:pt idx="11">
                  <c:v>Purdue University</c:v>
                </c:pt>
                <c:pt idx="12">
                  <c:v>University of Tennessee at Chattanooga</c:v>
                </c:pt>
                <c:pt idx="13">
                  <c:v>University of Oklahoma Health Sciences Center </c:v>
                </c:pt>
                <c:pt idx="14">
                  <c:v>Mississippi State University</c:v>
                </c:pt>
                <c:pt idx="15">
                  <c:v>TAMU</c:v>
                </c:pt>
                <c:pt idx="16">
                  <c:v>George Mason University</c:v>
                </c:pt>
                <c:pt idx="17">
                  <c:v>George Mason University</c:v>
                </c:pt>
                <c:pt idx="18">
                  <c:v>University of Utah</c:v>
                </c:pt>
                <c:pt idx="19">
                  <c:v>University of Florida</c:v>
                </c:pt>
                <c:pt idx="20">
                  <c:v>Univeristy of Denver</c:v>
                </c:pt>
                <c:pt idx="21">
                  <c:v>University of Idaho</c:v>
                </c:pt>
                <c:pt idx="22">
                  <c:v>West Virginia University</c:v>
                </c:pt>
                <c:pt idx="23">
                  <c:v>University of Arkansas for Medical Sciences</c:v>
                </c:pt>
                <c:pt idx="24">
                  <c:v>Boise State University</c:v>
                </c:pt>
                <c:pt idx="25">
                  <c:v>University of North Carolina at Charlotte</c:v>
                </c:pt>
                <c:pt idx="26">
                  <c:v>George Mason University</c:v>
                </c:pt>
                <c:pt idx="27">
                  <c:v>University of Regina</c:v>
                </c:pt>
                <c:pt idx="28">
                  <c:v>Wright State University</c:v>
                </c:pt>
                <c:pt idx="29">
                  <c:v>University of Miami</c:v>
                </c:pt>
                <c:pt idx="30">
                  <c:v>University of Wisconsin-Stout</c:v>
                </c:pt>
                <c:pt idx="31">
                  <c:v>Michigan State University</c:v>
                </c:pt>
                <c:pt idx="32">
                  <c:v>UT Austin</c:v>
                </c:pt>
                <c:pt idx="33">
                  <c:v>Western Kentucky University</c:v>
                </c:pt>
                <c:pt idx="34">
                  <c:v>Iowa State University</c:v>
                </c:pt>
                <c:pt idx="35">
                  <c:v>Iowa State University</c:v>
                </c:pt>
                <c:pt idx="36">
                  <c:v>University of Delaware</c:v>
                </c:pt>
                <c:pt idx="37">
                  <c:v>University of Arkansas</c:v>
                </c:pt>
                <c:pt idx="38">
                  <c:v>University of California, Davis</c:v>
                </c:pt>
                <c:pt idx="39">
                  <c:v>University of Iowa</c:v>
                </c:pt>
                <c:pt idx="40">
                  <c:v>University of Illinois at Urbana-Champaign</c:v>
                </c:pt>
                <c:pt idx="41">
                  <c:v>Georgia Institute of Technology</c:v>
                </c:pt>
                <c:pt idx="42">
                  <c:v>Medical University of South Carolina</c:v>
                </c:pt>
                <c:pt idx="43">
                  <c:v>Stanford</c:v>
                </c:pt>
                <c:pt idx="44">
                  <c:v>Arizona State University</c:v>
                </c:pt>
                <c:pt idx="45">
                  <c:v>University of Minnesota - Twin Cities</c:v>
                </c:pt>
                <c:pt idx="46">
                  <c:v>Pittsburgh</c:v>
                </c:pt>
                <c:pt idx="47">
                  <c:v>University of Nebraska-Lincoln</c:v>
                </c:pt>
                <c:pt idx="48">
                  <c:v>University of Wisconsin-Madison</c:v>
                </c:pt>
              </c:strCache>
            </c:strRef>
          </c:cat>
          <c:val>
            <c:numRef>
              <c:f>'Q4'!$B$2:$B$50</c:f>
              <c:numCache>
                <c:formatCode>_("$"* #,##0_);_("$"* \(#,##0\);_("$"* "-"_);_(@_)</c:formatCode>
                <c:ptCount val="49"/>
                <c:pt idx="0">
                  <c:v>100</c:v>
                </c:pt>
                <c:pt idx="1">
                  <c:v>106</c:v>
                </c:pt>
                <c:pt idx="2">
                  <c:v>115.8</c:v>
                </c:pt>
                <c:pt idx="3">
                  <c:v>144</c:v>
                </c:pt>
                <c:pt idx="4">
                  <c:v>144</c:v>
                </c:pt>
                <c:pt idx="5">
                  <c:v>150</c:v>
                </c:pt>
                <c:pt idx="6">
                  <c:v>180</c:v>
                </c:pt>
                <c:pt idx="7">
                  <c:v>205</c:v>
                </c:pt>
                <c:pt idx="8">
                  <c:v>216</c:v>
                </c:pt>
                <c:pt idx="9">
                  <c:v>250</c:v>
                </c:pt>
                <c:pt idx="10">
                  <c:v>250</c:v>
                </c:pt>
                <c:pt idx="11">
                  <c:v>250</c:v>
                </c:pt>
                <c:pt idx="12">
                  <c:v>252</c:v>
                </c:pt>
                <c:pt idx="13">
                  <c:v>264</c:v>
                </c:pt>
                <c:pt idx="14">
                  <c:v>270</c:v>
                </c:pt>
                <c:pt idx="15">
                  <c:v>275</c:v>
                </c:pt>
                <c:pt idx="16">
                  <c:v>275</c:v>
                </c:pt>
                <c:pt idx="17">
                  <c:v>275</c:v>
                </c:pt>
                <c:pt idx="18">
                  <c:v>276</c:v>
                </c:pt>
                <c:pt idx="19">
                  <c:v>300</c:v>
                </c:pt>
                <c:pt idx="20">
                  <c:v>306</c:v>
                </c:pt>
                <c:pt idx="21">
                  <c:v>325</c:v>
                </c:pt>
                <c:pt idx="22">
                  <c:v>348</c:v>
                </c:pt>
                <c:pt idx="23">
                  <c:v>358</c:v>
                </c:pt>
                <c:pt idx="24">
                  <c:v>360</c:v>
                </c:pt>
                <c:pt idx="25">
                  <c:v>395</c:v>
                </c:pt>
                <c:pt idx="26">
                  <c:v>415</c:v>
                </c:pt>
                <c:pt idx="27">
                  <c:v>422.16</c:v>
                </c:pt>
                <c:pt idx="28">
                  <c:v>436</c:v>
                </c:pt>
                <c:pt idx="29">
                  <c:v>444</c:v>
                </c:pt>
                <c:pt idx="30">
                  <c:v>460</c:v>
                </c:pt>
                <c:pt idx="31">
                  <c:v>462</c:v>
                </c:pt>
                <c:pt idx="32">
                  <c:v>464</c:v>
                </c:pt>
                <c:pt idx="33">
                  <c:v>465</c:v>
                </c:pt>
                <c:pt idx="34">
                  <c:v>471</c:v>
                </c:pt>
                <c:pt idx="35">
                  <c:v>471</c:v>
                </c:pt>
                <c:pt idx="36">
                  <c:v>475</c:v>
                </c:pt>
                <c:pt idx="37">
                  <c:v>502.9</c:v>
                </c:pt>
                <c:pt idx="38">
                  <c:v>588</c:v>
                </c:pt>
                <c:pt idx="39">
                  <c:v>588</c:v>
                </c:pt>
                <c:pt idx="40">
                  <c:v>600</c:v>
                </c:pt>
                <c:pt idx="41">
                  <c:v>657</c:v>
                </c:pt>
                <c:pt idx="42">
                  <c:v>660</c:v>
                </c:pt>
                <c:pt idx="43">
                  <c:v>768</c:v>
                </c:pt>
                <c:pt idx="44">
                  <c:v>780</c:v>
                </c:pt>
                <c:pt idx="45">
                  <c:v>786</c:v>
                </c:pt>
                <c:pt idx="46">
                  <c:v>1020</c:v>
                </c:pt>
                <c:pt idx="47">
                  <c:v>1032</c:v>
                </c:pt>
                <c:pt idx="48">
                  <c:v>1085</c:v>
                </c:pt>
              </c:numCache>
            </c:numRef>
          </c:val>
        </c:ser>
        <c:dLbls>
          <c:showLegendKey val="0"/>
          <c:showVal val="0"/>
          <c:showCatName val="0"/>
          <c:showSerName val="0"/>
          <c:showPercent val="0"/>
          <c:showBubbleSize val="0"/>
        </c:dLbls>
        <c:gapWidth val="150"/>
        <c:shape val="cylinder"/>
        <c:axId val="119735040"/>
        <c:axId val="119736576"/>
        <c:axId val="0"/>
      </c:bar3DChart>
      <c:catAx>
        <c:axId val="119735040"/>
        <c:scaling>
          <c:orientation val="minMax"/>
        </c:scaling>
        <c:delete val="0"/>
        <c:axPos val="b"/>
        <c:majorTickMark val="none"/>
        <c:minorTickMark val="none"/>
        <c:tickLblPos val="nextTo"/>
        <c:crossAx val="119736576"/>
        <c:crosses val="autoZero"/>
        <c:auto val="1"/>
        <c:lblAlgn val="ctr"/>
        <c:lblOffset val="100"/>
        <c:noMultiLvlLbl val="0"/>
      </c:catAx>
      <c:valAx>
        <c:axId val="119736576"/>
        <c:scaling>
          <c:orientation val="minMax"/>
        </c:scaling>
        <c:delete val="0"/>
        <c:axPos val="l"/>
        <c:majorGridlines/>
        <c:numFmt formatCode="_(&quot;$&quot;* #,##0_);_(&quot;$&quot;* \(#,##0\);_(&quot;$&quot;* &quot;-&quot;_);_(@_)" sourceLinked="1"/>
        <c:majorTickMark val="none"/>
        <c:minorTickMark val="none"/>
        <c:tickLblPos val="nextTo"/>
        <c:crossAx val="11973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'Q12'!$B$1</c:f>
              <c:strCache>
                <c:ptCount val="1"/>
                <c:pt idx="0">
                  <c:v>Question 12: If I buy a permit for an UNNUMBERED* garage space with a guarantee to find a place, what will I pay? Enter NA if not available.</c:v>
                </c:pt>
              </c:strCache>
            </c:strRef>
          </c:tx>
          <c:invertIfNegative val="0"/>
          <c:dPt>
            <c:idx val="13"/>
            <c:invertIfNegative val="0"/>
            <c:bubble3D val="0"/>
            <c:spPr>
              <a:gradFill>
                <a:gsLst>
                  <a:gs pos="0">
                    <a:schemeClr val="accent2">
                      <a:lumMod val="75000"/>
                    </a:schemeClr>
                  </a:gs>
                  <a:gs pos="89000">
                    <a:schemeClr val="accent1">
                      <a:tint val="44500"/>
                      <a:satMod val="160000"/>
                    </a:schemeClr>
                  </a:gs>
                  <a:gs pos="100000">
                    <a:schemeClr val="accent1">
                      <a:tint val="23500"/>
                      <a:satMod val="160000"/>
                    </a:schemeClr>
                  </a:gs>
                </a:gsLst>
                <a:lin ang="5400000" scaled="0"/>
              </a:gradFill>
            </c:spPr>
          </c:dPt>
          <c:dPt>
            <c:idx val="30"/>
            <c:invertIfNegative val="0"/>
            <c:bubble3D val="0"/>
            <c:spPr>
              <a:gradFill>
                <a:gsLst>
                  <a:gs pos="0">
                    <a:schemeClr val="accent6"/>
                  </a:gs>
                  <a:gs pos="89000">
                    <a:schemeClr val="accent1">
                      <a:tint val="44500"/>
                      <a:satMod val="160000"/>
                    </a:schemeClr>
                  </a:gs>
                  <a:gs pos="100000">
                    <a:schemeClr val="accent1">
                      <a:tint val="23500"/>
                      <a:satMod val="160000"/>
                    </a:schemeClr>
                  </a:gs>
                </a:gsLst>
                <a:lin ang="5400000" scaled="0"/>
              </a:gradFill>
            </c:spPr>
          </c:dPt>
          <c:cat>
            <c:strRef>
              <c:f>'Q12'!$A$2:$A$41</c:f>
              <c:strCache>
                <c:ptCount val="40"/>
                <c:pt idx="0">
                  <c:v>Oklahoma State University</c:v>
                </c:pt>
                <c:pt idx="1">
                  <c:v>Missouri</c:v>
                </c:pt>
                <c:pt idx="2">
                  <c:v>Indiana State University </c:v>
                </c:pt>
                <c:pt idx="3">
                  <c:v>University of Tennessee at Chattanooga</c:v>
                </c:pt>
                <c:pt idx="4">
                  <c:v>University of Oklahoma Health Sciences Center </c:v>
                </c:pt>
                <c:pt idx="5">
                  <c:v>Kent State University</c:v>
                </c:pt>
                <c:pt idx="6">
                  <c:v>St. Mary's Univer</c:v>
                </c:pt>
                <c:pt idx="7">
                  <c:v>NCSU (North Carolina State University)</c:v>
                </c:pt>
                <c:pt idx="8">
                  <c:v>University of Arkansas for Medical Sciences</c:v>
                </c:pt>
                <c:pt idx="9">
                  <c:v>Boise State University</c:v>
                </c:pt>
                <c:pt idx="10">
                  <c:v>University of North Carolina at Charlotte</c:v>
                </c:pt>
                <c:pt idx="11">
                  <c:v>Kansas State University</c:v>
                </c:pt>
                <c:pt idx="12">
                  <c:v>The Pennsylvania State University</c:v>
                </c:pt>
                <c:pt idx="13">
                  <c:v>TAMU</c:v>
                </c:pt>
                <c:pt idx="14">
                  <c:v>Iowa State University</c:v>
                </c:pt>
                <c:pt idx="15">
                  <c:v>Univeristy of Denver</c:v>
                </c:pt>
                <c:pt idx="16">
                  <c:v>University of Delaware</c:v>
                </c:pt>
                <c:pt idx="17">
                  <c:v>George Mason University</c:v>
                </c:pt>
                <c:pt idx="18">
                  <c:v>George Mason University</c:v>
                </c:pt>
                <c:pt idx="19">
                  <c:v>George Mason University</c:v>
                </c:pt>
                <c:pt idx="20">
                  <c:v>University of California, Davis</c:v>
                </c:pt>
                <c:pt idx="21">
                  <c:v>University of Utah</c:v>
                </c:pt>
                <c:pt idx="22">
                  <c:v>University of Illinois at Urbana-Champaign</c:v>
                </c:pt>
                <c:pt idx="23">
                  <c:v>University of Minnesota - Twin Cities</c:v>
                </c:pt>
                <c:pt idx="24">
                  <c:v>University of Nebraska-Lincoln</c:v>
                </c:pt>
                <c:pt idx="25">
                  <c:v>West Virginia University</c:v>
                </c:pt>
                <c:pt idx="26">
                  <c:v>Georgia Institute of Technology</c:v>
                </c:pt>
                <c:pt idx="27">
                  <c:v>Medical University of South Carolina</c:v>
                </c:pt>
                <c:pt idx="28">
                  <c:v>University of Arkansas</c:v>
                </c:pt>
                <c:pt idx="29">
                  <c:v>Stephen F. Austin State University</c:v>
                </c:pt>
                <c:pt idx="30">
                  <c:v>UT Austin</c:v>
                </c:pt>
                <c:pt idx="31">
                  <c:v>Duke</c:v>
                </c:pt>
                <c:pt idx="32">
                  <c:v>Stanford</c:v>
                </c:pt>
                <c:pt idx="33">
                  <c:v>Arizona State University</c:v>
                </c:pt>
                <c:pt idx="34">
                  <c:v>University of North Texas</c:v>
                </c:pt>
                <c:pt idx="35">
                  <c:v>University of Regina</c:v>
                </c:pt>
                <c:pt idx="36">
                  <c:v>University of Iowa</c:v>
                </c:pt>
                <c:pt idx="37">
                  <c:v>University of Wisconsin-Madison</c:v>
                </c:pt>
                <c:pt idx="38">
                  <c:v>Pittsburgh</c:v>
                </c:pt>
                <c:pt idx="39">
                  <c:v>Boston University</c:v>
                </c:pt>
              </c:strCache>
            </c:strRef>
          </c:cat>
          <c:val>
            <c:numRef>
              <c:f>'Q12'!$B$2:$B$41</c:f>
              <c:numCache>
                <c:formatCode>_("$"* #,##0_);_("$"* \(#,##0\);_("$"* "-"_);_(@_)</c:formatCode>
                <c:ptCount val="40"/>
                <c:pt idx="0">
                  <c:v>142</c:v>
                </c:pt>
                <c:pt idx="1">
                  <c:v>168</c:v>
                </c:pt>
                <c:pt idx="2">
                  <c:v>250</c:v>
                </c:pt>
                <c:pt idx="3">
                  <c:v>252</c:v>
                </c:pt>
                <c:pt idx="4">
                  <c:v>264</c:v>
                </c:pt>
                <c:pt idx="5">
                  <c:v>270</c:v>
                </c:pt>
                <c:pt idx="6">
                  <c:v>300</c:v>
                </c:pt>
                <c:pt idx="7">
                  <c:v>306</c:v>
                </c:pt>
                <c:pt idx="8">
                  <c:v>358</c:v>
                </c:pt>
                <c:pt idx="9">
                  <c:v>360</c:v>
                </c:pt>
                <c:pt idx="10">
                  <c:v>395</c:v>
                </c:pt>
                <c:pt idx="11">
                  <c:v>400</c:v>
                </c:pt>
                <c:pt idx="12">
                  <c:v>432</c:v>
                </c:pt>
                <c:pt idx="13">
                  <c:v>444</c:v>
                </c:pt>
                <c:pt idx="14">
                  <c:v>471</c:v>
                </c:pt>
                <c:pt idx="15">
                  <c:v>474</c:v>
                </c:pt>
                <c:pt idx="16">
                  <c:v>525</c:v>
                </c:pt>
                <c:pt idx="17">
                  <c:v>550</c:v>
                </c:pt>
                <c:pt idx="18">
                  <c:v>550</c:v>
                </c:pt>
                <c:pt idx="19">
                  <c:v>550</c:v>
                </c:pt>
                <c:pt idx="20">
                  <c:v>588</c:v>
                </c:pt>
                <c:pt idx="21">
                  <c:v>594</c:v>
                </c:pt>
                <c:pt idx="22">
                  <c:v>600</c:v>
                </c:pt>
                <c:pt idx="23">
                  <c:v>600</c:v>
                </c:pt>
                <c:pt idx="24">
                  <c:v>612</c:v>
                </c:pt>
                <c:pt idx="25">
                  <c:v>636</c:v>
                </c:pt>
                <c:pt idx="26">
                  <c:v>657</c:v>
                </c:pt>
                <c:pt idx="27">
                  <c:v>660</c:v>
                </c:pt>
                <c:pt idx="28">
                  <c:v>685.48</c:v>
                </c:pt>
                <c:pt idx="29">
                  <c:v>725</c:v>
                </c:pt>
                <c:pt idx="30">
                  <c:v>743</c:v>
                </c:pt>
                <c:pt idx="31">
                  <c:v>750</c:v>
                </c:pt>
                <c:pt idx="32">
                  <c:v>768</c:v>
                </c:pt>
                <c:pt idx="33">
                  <c:v>780</c:v>
                </c:pt>
                <c:pt idx="34">
                  <c:v>850</c:v>
                </c:pt>
                <c:pt idx="35">
                  <c:v>1020</c:v>
                </c:pt>
                <c:pt idx="36">
                  <c:v>1044</c:v>
                </c:pt>
                <c:pt idx="37">
                  <c:v>1085</c:v>
                </c:pt>
                <c:pt idx="38">
                  <c:v>1104</c:v>
                </c:pt>
                <c:pt idx="39">
                  <c:v>1120</c:v>
                </c:pt>
              </c:numCache>
            </c:numRef>
          </c:val>
        </c:ser>
        <c:dLbls>
          <c:showLegendKey val="0"/>
          <c:showVal val="0"/>
          <c:showCatName val="0"/>
          <c:showSerName val="0"/>
          <c:showPercent val="0"/>
          <c:showBubbleSize val="0"/>
        </c:dLbls>
        <c:gapWidth val="150"/>
        <c:shape val="box"/>
        <c:axId val="135074560"/>
        <c:axId val="135076096"/>
        <c:axId val="0"/>
      </c:bar3DChart>
      <c:catAx>
        <c:axId val="135074560"/>
        <c:scaling>
          <c:orientation val="minMax"/>
        </c:scaling>
        <c:delete val="0"/>
        <c:axPos val="b"/>
        <c:majorTickMark val="none"/>
        <c:minorTickMark val="none"/>
        <c:tickLblPos val="nextTo"/>
        <c:crossAx val="135076096"/>
        <c:crosses val="autoZero"/>
        <c:auto val="1"/>
        <c:lblAlgn val="ctr"/>
        <c:lblOffset val="100"/>
        <c:noMultiLvlLbl val="0"/>
      </c:catAx>
      <c:valAx>
        <c:axId val="135076096"/>
        <c:scaling>
          <c:orientation val="minMax"/>
        </c:scaling>
        <c:delete val="0"/>
        <c:axPos val="l"/>
        <c:majorGridlines/>
        <c:numFmt formatCode="_(&quot;$&quot;* #,##0_);_(&quot;$&quot;* \(#,##0\);_(&quot;$&quot;* &quot;-&quot;_);_(@_)" sourceLinked="1"/>
        <c:majorTickMark val="none"/>
        <c:minorTickMark val="none"/>
        <c:tickLblPos val="nextTo"/>
        <c:crossAx val="135074560"/>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'Q13'!$B$1</c:f>
              <c:strCache>
                <c:ptCount val="1"/>
                <c:pt idx="0">
                  <c:v>Question 13: If I buy a NUMBERED* garage space, what will I pay? Enter NA if not available.</c:v>
                </c:pt>
              </c:strCache>
            </c:strRef>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invertIfNegative val="0"/>
          <c:dPt>
            <c:idx val="3"/>
            <c:invertIfNegative val="0"/>
            <c:bubble3D val="0"/>
            <c:spPr>
              <a:gradFill>
                <a:gsLst>
                  <a:gs pos="0">
                    <a:schemeClr val="accent2">
                      <a:lumMod val="75000"/>
                    </a:schemeClr>
                  </a:gs>
                  <a:gs pos="92000">
                    <a:schemeClr val="accent1">
                      <a:tint val="44500"/>
                      <a:satMod val="160000"/>
                    </a:schemeClr>
                  </a:gs>
                  <a:gs pos="100000">
                    <a:schemeClr val="accent1">
                      <a:tint val="23500"/>
                      <a:satMod val="160000"/>
                    </a:schemeClr>
                  </a:gs>
                </a:gsLst>
                <a:lin ang="5400000" scaled="0"/>
              </a:gradFill>
            </c:spPr>
          </c:dPt>
          <c:cat>
            <c:strRef>
              <c:f>'Q13'!$A$2:$A$19</c:f>
              <c:strCache>
                <c:ptCount val="18"/>
                <c:pt idx="0">
                  <c:v>University of Houston-Downtown</c:v>
                </c:pt>
                <c:pt idx="1">
                  <c:v>St. Mary's Univer</c:v>
                </c:pt>
                <c:pt idx="2">
                  <c:v>University of North Dakota</c:v>
                </c:pt>
                <c:pt idx="3">
                  <c:v>TAMU</c:v>
                </c:pt>
                <c:pt idx="4">
                  <c:v>University of Arkansas for Medical Sciences</c:v>
                </c:pt>
                <c:pt idx="5">
                  <c:v>Boise State University</c:v>
                </c:pt>
                <c:pt idx="6">
                  <c:v>University of Oklahoma Health Sciences Center </c:v>
                </c:pt>
                <c:pt idx="7">
                  <c:v>Ohio University</c:v>
                </c:pt>
                <c:pt idx="8">
                  <c:v>University of Arkansas</c:v>
                </c:pt>
                <c:pt idx="9">
                  <c:v>Kansas State University</c:v>
                </c:pt>
                <c:pt idx="10">
                  <c:v>Purdue University</c:v>
                </c:pt>
                <c:pt idx="11">
                  <c:v>Duke</c:v>
                </c:pt>
                <c:pt idx="12">
                  <c:v>Georgia Institute of Technology</c:v>
                </c:pt>
                <c:pt idx="13">
                  <c:v>University of North Texas</c:v>
                </c:pt>
                <c:pt idx="14">
                  <c:v>University of Utah</c:v>
                </c:pt>
                <c:pt idx="15">
                  <c:v>Stanford</c:v>
                </c:pt>
                <c:pt idx="16">
                  <c:v>University of Minnesota - Twin Cities</c:v>
                </c:pt>
                <c:pt idx="17">
                  <c:v>Arizona State University</c:v>
                </c:pt>
              </c:strCache>
            </c:strRef>
          </c:cat>
          <c:val>
            <c:numRef>
              <c:f>'Q13'!$B$2:$B$19</c:f>
              <c:numCache>
                <c:formatCode>_("$"* #,##0_);_("$"* \(#,##0\);_("$"* "-"_);_(@_)</c:formatCode>
                <c:ptCount val="18"/>
                <c:pt idx="0">
                  <c:v>190</c:v>
                </c:pt>
                <c:pt idx="1">
                  <c:v>400</c:v>
                </c:pt>
                <c:pt idx="2">
                  <c:v>400</c:v>
                </c:pt>
                <c:pt idx="3">
                  <c:v>607</c:v>
                </c:pt>
                <c:pt idx="4">
                  <c:v>656</c:v>
                </c:pt>
                <c:pt idx="5">
                  <c:v>714</c:v>
                </c:pt>
                <c:pt idx="6">
                  <c:v>780</c:v>
                </c:pt>
                <c:pt idx="7">
                  <c:v>800</c:v>
                </c:pt>
                <c:pt idx="8">
                  <c:v>871.67</c:v>
                </c:pt>
                <c:pt idx="9">
                  <c:v>900</c:v>
                </c:pt>
                <c:pt idx="10">
                  <c:v>1000</c:v>
                </c:pt>
                <c:pt idx="11">
                  <c:v>1158</c:v>
                </c:pt>
                <c:pt idx="12">
                  <c:v>1382</c:v>
                </c:pt>
                <c:pt idx="13">
                  <c:v>1575</c:v>
                </c:pt>
                <c:pt idx="14">
                  <c:v>1596</c:v>
                </c:pt>
                <c:pt idx="15">
                  <c:v>1644</c:v>
                </c:pt>
                <c:pt idx="16">
                  <c:v>1683</c:v>
                </c:pt>
                <c:pt idx="17">
                  <c:v>1780</c:v>
                </c:pt>
              </c:numCache>
            </c:numRef>
          </c:val>
        </c:ser>
        <c:dLbls>
          <c:showLegendKey val="0"/>
          <c:showVal val="0"/>
          <c:showCatName val="0"/>
          <c:showSerName val="0"/>
          <c:showPercent val="0"/>
          <c:showBubbleSize val="0"/>
        </c:dLbls>
        <c:gapWidth val="150"/>
        <c:shape val="cylinder"/>
        <c:axId val="135343104"/>
        <c:axId val="135201536"/>
        <c:axId val="0"/>
      </c:bar3DChart>
      <c:catAx>
        <c:axId val="135343104"/>
        <c:scaling>
          <c:orientation val="minMax"/>
        </c:scaling>
        <c:delete val="0"/>
        <c:axPos val="b"/>
        <c:majorTickMark val="out"/>
        <c:minorTickMark val="none"/>
        <c:tickLblPos val="nextTo"/>
        <c:crossAx val="135201536"/>
        <c:crosses val="autoZero"/>
        <c:auto val="1"/>
        <c:lblAlgn val="ctr"/>
        <c:lblOffset val="100"/>
        <c:noMultiLvlLbl val="0"/>
      </c:catAx>
      <c:valAx>
        <c:axId val="135201536"/>
        <c:scaling>
          <c:orientation val="minMax"/>
        </c:scaling>
        <c:delete val="0"/>
        <c:axPos val="l"/>
        <c:majorGridlines/>
        <c:numFmt formatCode="_(&quot;$&quot;* #,##0_);_(&quot;$&quot;* \(#,##0\);_(&quot;$&quot;* &quot;-&quot;_);_(@_)" sourceLinked="1"/>
        <c:majorTickMark val="out"/>
        <c:minorTickMark val="none"/>
        <c:tickLblPos val="nextTo"/>
        <c:crossAx val="135343104"/>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'Q14'!$B$1</c:f>
              <c:strCache>
                <c:ptCount val="1"/>
                <c:pt idx="0">
                  <c:v>Question 14: If I buy a resident permit for an UNNUMBERED* garage space with a guarantee to find a place, what will I pay? Enter NA if not available.</c:v>
                </c:pt>
              </c:strCache>
            </c:strRef>
          </c:tx>
          <c:invertIfNegative val="0"/>
          <c:dPt>
            <c:idx val="8"/>
            <c:invertIfNegative val="0"/>
            <c:bubble3D val="0"/>
            <c:spPr>
              <a:gradFill>
                <a:gsLst>
                  <a:gs pos="0">
                    <a:schemeClr val="accent2">
                      <a:lumMod val="75000"/>
                    </a:schemeClr>
                  </a:gs>
                  <a:gs pos="100000">
                    <a:schemeClr val="accent1">
                      <a:tint val="44500"/>
                      <a:satMod val="160000"/>
                    </a:schemeClr>
                  </a:gs>
                  <a:gs pos="100000">
                    <a:schemeClr val="accent1">
                      <a:tint val="23500"/>
                      <a:satMod val="160000"/>
                    </a:schemeClr>
                  </a:gs>
                </a:gsLst>
                <a:lin ang="5400000" scaled="0"/>
              </a:gradFill>
            </c:spPr>
          </c:dPt>
          <c:dPt>
            <c:idx val="21"/>
            <c:invertIfNegative val="0"/>
            <c:bubble3D val="0"/>
            <c:spPr>
              <a:solidFill>
                <a:schemeClr val="accent1"/>
              </a:solidFill>
            </c:spPr>
          </c:dPt>
          <c:dPt>
            <c:idx val="22"/>
            <c:invertIfNegative val="0"/>
            <c:bubble3D val="0"/>
            <c:spPr>
              <a:gradFill>
                <a:gsLst>
                  <a:gs pos="0">
                    <a:schemeClr val="accent6">
                      <a:lumMod val="75000"/>
                    </a:schemeClr>
                  </a:gs>
                  <a:gs pos="100000">
                    <a:schemeClr val="accent1">
                      <a:tint val="44500"/>
                      <a:satMod val="160000"/>
                    </a:schemeClr>
                  </a:gs>
                  <a:gs pos="100000">
                    <a:schemeClr val="accent1">
                      <a:tint val="23500"/>
                      <a:satMod val="160000"/>
                    </a:schemeClr>
                  </a:gs>
                </a:gsLst>
                <a:lin ang="5400000" scaled="0"/>
              </a:gradFill>
            </c:spPr>
          </c:dPt>
          <c:cat>
            <c:strRef>
              <c:f>'Q14'!$A$2:$A$27</c:f>
              <c:strCache>
                <c:ptCount val="26"/>
                <c:pt idx="0">
                  <c:v>Auburn University</c:v>
                </c:pt>
                <c:pt idx="1">
                  <c:v>St. Mary's Univer</c:v>
                </c:pt>
                <c:pt idx="2">
                  <c:v>Purdue University</c:v>
                </c:pt>
                <c:pt idx="3">
                  <c:v>Missouri</c:v>
                </c:pt>
                <c:pt idx="4">
                  <c:v>Indiana State University </c:v>
                </c:pt>
                <c:pt idx="5">
                  <c:v>Boise State University</c:v>
                </c:pt>
                <c:pt idx="6">
                  <c:v>Ohio University</c:v>
                </c:pt>
                <c:pt idx="7">
                  <c:v>University of New Hampshire</c:v>
                </c:pt>
                <c:pt idx="8">
                  <c:v>TAMU</c:v>
                </c:pt>
                <c:pt idx="9">
                  <c:v>Univeristy of denver</c:v>
                </c:pt>
                <c:pt idx="10">
                  <c:v>University of Tennessee at Chattanooga</c:v>
                </c:pt>
                <c:pt idx="11">
                  <c:v>George Mason University</c:v>
                </c:pt>
                <c:pt idx="12">
                  <c:v>George Mason University</c:v>
                </c:pt>
                <c:pt idx="13">
                  <c:v>George Mason University</c:v>
                </c:pt>
                <c:pt idx="14">
                  <c:v>University of North Carolina at Charlotte</c:v>
                </c:pt>
                <c:pt idx="15">
                  <c:v>University of Nebraska-Lincoln</c:v>
                </c:pt>
                <c:pt idx="16">
                  <c:v>Georgia Institute of Technology</c:v>
                </c:pt>
                <c:pt idx="17">
                  <c:v>University of Delaware</c:v>
                </c:pt>
                <c:pt idx="18">
                  <c:v>University of Arkansas</c:v>
                </c:pt>
                <c:pt idx="19">
                  <c:v>Arizona State University</c:v>
                </c:pt>
                <c:pt idx="20">
                  <c:v>Stephen F. Austin State University</c:v>
                </c:pt>
                <c:pt idx="21">
                  <c:v>Pittsburgh</c:v>
                </c:pt>
                <c:pt idx="22">
                  <c:v>UT Austin</c:v>
                </c:pt>
                <c:pt idx="23">
                  <c:v>University of North Texas</c:v>
                </c:pt>
                <c:pt idx="24">
                  <c:v>University of Regina</c:v>
                </c:pt>
                <c:pt idx="25">
                  <c:v>University of Minnesota - Twin Cities</c:v>
                </c:pt>
              </c:strCache>
            </c:strRef>
          </c:cat>
          <c:val>
            <c:numRef>
              <c:f>'Q14'!$B$2:$B$27</c:f>
              <c:numCache>
                <c:formatCode>_("$"* #,##0_);_("$"* \(#,##0\);_("$"* "-"_);_(@_)</c:formatCode>
                <c:ptCount val="26"/>
                <c:pt idx="0">
                  <c:v>100</c:v>
                </c:pt>
                <c:pt idx="1">
                  <c:v>120</c:v>
                </c:pt>
                <c:pt idx="2">
                  <c:v>150</c:v>
                </c:pt>
                <c:pt idx="3">
                  <c:v>168</c:v>
                </c:pt>
                <c:pt idx="4">
                  <c:v>250</c:v>
                </c:pt>
                <c:pt idx="5">
                  <c:v>265</c:v>
                </c:pt>
                <c:pt idx="6">
                  <c:v>330</c:v>
                </c:pt>
                <c:pt idx="7">
                  <c:v>350</c:v>
                </c:pt>
                <c:pt idx="8">
                  <c:v>444</c:v>
                </c:pt>
                <c:pt idx="9">
                  <c:v>474</c:v>
                </c:pt>
                <c:pt idx="10">
                  <c:v>550</c:v>
                </c:pt>
                <c:pt idx="11">
                  <c:v>550</c:v>
                </c:pt>
                <c:pt idx="12">
                  <c:v>550</c:v>
                </c:pt>
                <c:pt idx="13">
                  <c:v>550</c:v>
                </c:pt>
                <c:pt idx="14">
                  <c:v>590</c:v>
                </c:pt>
                <c:pt idx="15">
                  <c:v>612</c:v>
                </c:pt>
                <c:pt idx="16">
                  <c:v>657</c:v>
                </c:pt>
                <c:pt idx="17">
                  <c:v>660</c:v>
                </c:pt>
                <c:pt idx="18">
                  <c:v>685.48</c:v>
                </c:pt>
                <c:pt idx="19">
                  <c:v>720</c:v>
                </c:pt>
                <c:pt idx="20">
                  <c:v>725</c:v>
                </c:pt>
                <c:pt idx="21">
                  <c:v>736</c:v>
                </c:pt>
                <c:pt idx="22">
                  <c:v>743</c:v>
                </c:pt>
                <c:pt idx="23">
                  <c:v>850</c:v>
                </c:pt>
                <c:pt idx="24">
                  <c:v>971.4</c:v>
                </c:pt>
                <c:pt idx="25">
                  <c:v>1527</c:v>
                </c:pt>
              </c:numCache>
            </c:numRef>
          </c:val>
        </c:ser>
        <c:dLbls>
          <c:showLegendKey val="0"/>
          <c:showVal val="0"/>
          <c:showCatName val="0"/>
          <c:showSerName val="0"/>
          <c:showPercent val="0"/>
          <c:showBubbleSize val="0"/>
        </c:dLbls>
        <c:gapWidth val="150"/>
        <c:shape val="cylinder"/>
        <c:axId val="135727360"/>
        <c:axId val="135729152"/>
        <c:axId val="0"/>
      </c:bar3DChart>
      <c:catAx>
        <c:axId val="135727360"/>
        <c:scaling>
          <c:orientation val="minMax"/>
        </c:scaling>
        <c:delete val="0"/>
        <c:axPos val="b"/>
        <c:majorTickMark val="none"/>
        <c:minorTickMark val="none"/>
        <c:tickLblPos val="nextTo"/>
        <c:crossAx val="135729152"/>
        <c:crosses val="autoZero"/>
        <c:auto val="1"/>
        <c:lblAlgn val="ctr"/>
        <c:lblOffset val="100"/>
        <c:noMultiLvlLbl val="0"/>
      </c:catAx>
      <c:valAx>
        <c:axId val="135729152"/>
        <c:scaling>
          <c:orientation val="minMax"/>
        </c:scaling>
        <c:delete val="0"/>
        <c:axPos val="l"/>
        <c:majorGridlines/>
        <c:numFmt formatCode="_(&quot;$&quot;* #,##0_);_(&quot;$&quot;* \(#,##0\);_(&quot;$&quot;* &quot;-&quot;_);_(@_)" sourceLinked="1"/>
        <c:majorTickMark val="none"/>
        <c:minorTickMark val="none"/>
        <c:tickLblPos val="nextTo"/>
        <c:crossAx val="135727360"/>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'Q15'!$B$1</c:f>
              <c:strCache>
                <c:ptCount val="1"/>
                <c:pt idx="0">
                  <c:v>Question 15: What do you charge for a hands-free (AVI) gate access device? Enter NA if not available.</c:v>
                </c:pt>
              </c:strCache>
            </c:strRef>
          </c:tx>
          <c:invertIfNegative val="0"/>
          <c:dPt>
            <c:idx val="3"/>
            <c:invertIfNegative val="0"/>
            <c:bubble3D val="0"/>
            <c:spPr>
              <a:gradFill>
                <a:gsLst>
                  <a:gs pos="0">
                    <a:schemeClr val="accent6">
                      <a:lumMod val="75000"/>
                    </a:schemeClr>
                  </a:gs>
                  <a:gs pos="100000">
                    <a:schemeClr val="accent1">
                      <a:tint val="44500"/>
                      <a:satMod val="160000"/>
                    </a:schemeClr>
                  </a:gs>
                  <a:gs pos="100000">
                    <a:schemeClr val="accent1">
                      <a:tint val="23500"/>
                      <a:satMod val="160000"/>
                    </a:schemeClr>
                  </a:gs>
                </a:gsLst>
                <a:lin ang="5400000" scaled="0"/>
              </a:gradFill>
            </c:spPr>
          </c:dPt>
          <c:cat>
            <c:strRef>
              <c:f>'Q15'!$A$2:$A$14</c:f>
              <c:strCache>
                <c:ptCount val="13"/>
                <c:pt idx="0">
                  <c:v>University of Nebraska-Lincoln</c:v>
                </c:pt>
                <c:pt idx="1">
                  <c:v>TAMU</c:v>
                </c:pt>
                <c:pt idx="2">
                  <c:v>University of North Carolina at Charlotte</c:v>
                </c:pt>
                <c:pt idx="3">
                  <c:v>UT Austin</c:v>
                </c:pt>
                <c:pt idx="4">
                  <c:v>University of Regina</c:v>
                </c:pt>
                <c:pt idx="5">
                  <c:v>George Mason University</c:v>
                </c:pt>
                <c:pt idx="6">
                  <c:v>University of Florida</c:v>
                </c:pt>
                <c:pt idx="7">
                  <c:v>University of Minnesota - Twin Cities</c:v>
                </c:pt>
                <c:pt idx="8">
                  <c:v>Arizona State University</c:v>
                </c:pt>
                <c:pt idx="9">
                  <c:v>George Mason University</c:v>
                </c:pt>
                <c:pt idx="10">
                  <c:v>George Mason University</c:v>
                </c:pt>
                <c:pt idx="11">
                  <c:v>Louisiana State University</c:v>
                </c:pt>
                <c:pt idx="12">
                  <c:v>The Pennsylvania State University</c:v>
                </c:pt>
              </c:strCache>
            </c:strRef>
          </c:cat>
          <c:val>
            <c:numRef>
              <c:f>'Q15'!$B$2:$B$14</c:f>
              <c:numCache>
                <c:formatCode>_("$"* #,##0.00_);_("$"* \(#,##0.00\);_("$"* "-"??_);_(@_)</c:formatCode>
                <c:ptCount val="13"/>
                <c:pt idx="0">
                  <c:v>11</c:v>
                </c:pt>
                <c:pt idx="1">
                  <c:v>15</c:v>
                </c:pt>
                <c:pt idx="2">
                  <c:v>15</c:v>
                </c:pt>
                <c:pt idx="3">
                  <c:v>20</c:v>
                </c:pt>
                <c:pt idx="4">
                  <c:v>20</c:v>
                </c:pt>
                <c:pt idx="5">
                  <c:v>25</c:v>
                </c:pt>
                <c:pt idx="6">
                  <c:v>25</c:v>
                </c:pt>
                <c:pt idx="7">
                  <c:v>25</c:v>
                </c:pt>
                <c:pt idx="8">
                  <c:v>25</c:v>
                </c:pt>
                <c:pt idx="9">
                  <c:v>25</c:v>
                </c:pt>
                <c:pt idx="10">
                  <c:v>25</c:v>
                </c:pt>
                <c:pt idx="11">
                  <c:v>30</c:v>
                </c:pt>
                <c:pt idx="12">
                  <c:v>432</c:v>
                </c:pt>
              </c:numCache>
            </c:numRef>
          </c:val>
        </c:ser>
        <c:dLbls>
          <c:showLegendKey val="0"/>
          <c:showVal val="0"/>
          <c:showCatName val="0"/>
          <c:showSerName val="0"/>
          <c:showPercent val="0"/>
          <c:showBubbleSize val="0"/>
        </c:dLbls>
        <c:gapWidth val="150"/>
        <c:shape val="cylinder"/>
        <c:axId val="135762688"/>
        <c:axId val="135764224"/>
        <c:axId val="0"/>
      </c:bar3DChart>
      <c:catAx>
        <c:axId val="135762688"/>
        <c:scaling>
          <c:orientation val="minMax"/>
        </c:scaling>
        <c:delete val="0"/>
        <c:axPos val="b"/>
        <c:majorTickMark val="none"/>
        <c:minorTickMark val="none"/>
        <c:tickLblPos val="nextTo"/>
        <c:crossAx val="135764224"/>
        <c:crosses val="autoZero"/>
        <c:auto val="1"/>
        <c:lblAlgn val="ctr"/>
        <c:lblOffset val="100"/>
        <c:noMultiLvlLbl val="0"/>
      </c:catAx>
      <c:valAx>
        <c:axId val="135764224"/>
        <c:scaling>
          <c:orientation val="minMax"/>
        </c:scaling>
        <c:delete val="0"/>
        <c:axPos val="l"/>
        <c:majorGridlines/>
        <c:numFmt formatCode="_(&quot;$&quot;* #,##0.00_);_(&quot;$&quot;* \(#,##0.00\);_(&quot;$&quot;* &quot;-&quot;??_);_(@_)" sourceLinked="1"/>
        <c:majorTickMark val="none"/>
        <c:minorTickMark val="none"/>
        <c:tickLblPos val="nextTo"/>
        <c:crossAx val="13576268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'Q5'!$B$1</c:f>
              <c:strCache>
                <c:ptCount val="1"/>
                <c:pt idx="0">
                  <c:v>Question 5: If I buy a HUNTING LICENSE* permit for a surface lot without the guarantee of a space, what would I pay? Enter NA if not available.</c:v>
                </c:pt>
              </c:strCache>
            </c:strRef>
          </c:tx>
          <c:invertIfNegative val="0"/>
          <c:dPt>
            <c:idx val="7"/>
            <c:invertIfNegative val="0"/>
            <c:bubble3D val="0"/>
            <c:spPr>
              <a:gradFill>
                <a:gsLst>
                  <a:gs pos="0">
                    <a:schemeClr val="accent6">
                      <a:lumMod val="75000"/>
                    </a:schemeClr>
                  </a:gs>
                  <a:gs pos="100000">
                    <a:schemeClr val="accent1">
                      <a:tint val="44500"/>
                      <a:satMod val="160000"/>
                    </a:schemeClr>
                  </a:gs>
                  <a:gs pos="100000">
                    <a:schemeClr val="accent1">
                      <a:tint val="23500"/>
                      <a:satMod val="160000"/>
                    </a:schemeClr>
                  </a:gs>
                </a:gsLst>
                <a:lin ang="5400000" scaled="0"/>
              </a:gradFill>
            </c:spPr>
          </c:dPt>
          <c:cat>
            <c:strRef>
              <c:f>'Q5'!$A$2:$A$43</c:f>
              <c:strCache>
                <c:ptCount val="42"/>
                <c:pt idx="0">
                  <c:v>Mississippi State University</c:v>
                </c:pt>
                <c:pt idx="1">
                  <c:v>University of Tennessee at Chattanooga</c:v>
                </c:pt>
                <c:pt idx="2">
                  <c:v>Lehigh</c:v>
                </c:pt>
                <c:pt idx="3">
                  <c:v>Indiana State University </c:v>
                </c:pt>
                <c:pt idx="4">
                  <c:v>Iowa State University</c:v>
                </c:pt>
                <c:pt idx="5">
                  <c:v>Iowa State University</c:v>
                </c:pt>
                <c:pt idx="6">
                  <c:v>University of Wisconsin-Stout</c:v>
                </c:pt>
                <c:pt idx="7">
                  <c:v>UT Autin</c:v>
                </c:pt>
                <c:pt idx="8">
                  <c:v>University of Arkansas</c:v>
                </c:pt>
                <c:pt idx="9">
                  <c:v>University of Utah</c:v>
                </c:pt>
                <c:pt idx="10">
                  <c:v>Ohio University</c:v>
                </c:pt>
                <c:pt idx="11">
                  <c:v>Wright State University</c:v>
                </c:pt>
                <c:pt idx="12">
                  <c:v>Boise State University</c:v>
                </c:pt>
                <c:pt idx="13">
                  <c:v>univeristy of denver</c:v>
                </c:pt>
                <c:pt idx="14">
                  <c:v>University of Idaho</c:v>
                </c:pt>
                <c:pt idx="15">
                  <c:v>Stephen F. Austin State University</c:v>
                </c:pt>
                <c:pt idx="16">
                  <c:v>Western Kentucky University</c:v>
                </c:pt>
                <c:pt idx="17">
                  <c:v>Kansas State University</c:v>
                </c:pt>
                <c:pt idx="18">
                  <c:v>Univerisity of Central Missouri</c:v>
                </c:pt>
                <c:pt idx="19">
                  <c:v>Kent State University</c:v>
                </c:pt>
                <c:pt idx="20">
                  <c:v>University of North Texas</c:v>
                </c:pt>
                <c:pt idx="21">
                  <c:v>University of North Dakota</c:v>
                </c:pt>
                <c:pt idx="22">
                  <c:v>University of Nevada, Las Vegas</c:v>
                </c:pt>
                <c:pt idx="23">
                  <c:v>Purdue University</c:v>
                </c:pt>
                <c:pt idx="24">
                  <c:v>George Mason University</c:v>
                </c:pt>
                <c:pt idx="25">
                  <c:v>Seton Hall University</c:v>
                </c:pt>
                <c:pt idx="26">
                  <c:v>George Mason University</c:v>
                </c:pt>
                <c:pt idx="27">
                  <c:v>George Mason University</c:v>
                </c:pt>
                <c:pt idx="28">
                  <c:v>University of Florida</c:v>
                </c:pt>
                <c:pt idx="29">
                  <c:v>Stanford</c:v>
                </c:pt>
                <c:pt idx="30">
                  <c:v>NCSU (North Carolina State University)</c:v>
                </c:pt>
                <c:pt idx="31">
                  <c:v>University of Delaware</c:v>
                </c:pt>
                <c:pt idx="32">
                  <c:v>University of North Carolina at Charlotte</c:v>
                </c:pt>
                <c:pt idx="33">
                  <c:v>The Pennsylvania State University</c:v>
                </c:pt>
                <c:pt idx="34">
                  <c:v>Michigan State University</c:v>
                </c:pt>
                <c:pt idx="35">
                  <c:v>University of Miami</c:v>
                </c:pt>
                <c:pt idx="36">
                  <c:v>University of Nebraska-Lincoln</c:v>
                </c:pt>
                <c:pt idx="37">
                  <c:v>University of California, Davis</c:v>
                </c:pt>
                <c:pt idx="38">
                  <c:v>Pittsburgh</c:v>
                </c:pt>
                <c:pt idx="39">
                  <c:v>University of Wisconsin-Madison</c:v>
                </c:pt>
                <c:pt idx="40">
                  <c:v>Boston University</c:v>
                </c:pt>
                <c:pt idx="41">
                  <c:v>University of California, Berkeley</c:v>
                </c:pt>
              </c:strCache>
            </c:strRef>
          </c:cat>
          <c:val>
            <c:numRef>
              <c:f>'Q5'!$B$2:$B$43</c:f>
              <c:numCache>
                <c:formatCode>_("$"* #,##0_);_("$"* \(#,##0\);_("$"* "-"_);_(@_)</c:formatCode>
                <c:ptCount val="42"/>
                <c:pt idx="0">
                  <c:v>105</c:v>
                </c:pt>
                <c:pt idx="1">
                  <c:v>108</c:v>
                </c:pt>
                <c:pt idx="2">
                  <c:v>115</c:v>
                </c:pt>
                <c:pt idx="3">
                  <c:v>125</c:v>
                </c:pt>
                <c:pt idx="4">
                  <c:v>132</c:v>
                </c:pt>
                <c:pt idx="5">
                  <c:v>132</c:v>
                </c:pt>
                <c:pt idx="6">
                  <c:v>136</c:v>
                </c:pt>
                <c:pt idx="7">
                  <c:v>138</c:v>
                </c:pt>
                <c:pt idx="8">
                  <c:v>138.22999999999999</c:v>
                </c:pt>
                <c:pt idx="9">
                  <c:v>140</c:v>
                </c:pt>
                <c:pt idx="10">
                  <c:v>150</c:v>
                </c:pt>
                <c:pt idx="11">
                  <c:v>150</c:v>
                </c:pt>
                <c:pt idx="12">
                  <c:v>166</c:v>
                </c:pt>
                <c:pt idx="13">
                  <c:v>168</c:v>
                </c:pt>
                <c:pt idx="14">
                  <c:v>172</c:v>
                </c:pt>
                <c:pt idx="15">
                  <c:v>180</c:v>
                </c:pt>
                <c:pt idx="16">
                  <c:v>185</c:v>
                </c:pt>
                <c:pt idx="17">
                  <c:v>190</c:v>
                </c:pt>
                <c:pt idx="18">
                  <c:v>192</c:v>
                </c:pt>
                <c:pt idx="19">
                  <c:v>200</c:v>
                </c:pt>
                <c:pt idx="20">
                  <c:v>205</c:v>
                </c:pt>
                <c:pt idx="21">
                  <c:v>225</c:v>
                </c:pt>
                <c:pt idx="22">
                  <c:v>250</c:v>
                </c:pt>
                <c:pt idx="23">
                  <c:v>250</c:v>
                </c:pt>
                <c:pt idx="24">
                  <c:v>275</c:v>
                </c:pt>
                <c:pt idx="25">
                  <c:v>275</c:v>
                </c:pt>
                <c:pt idx="26">
                  <c:v>275</c:v>
                </c:pt>
                <c:pt idx="27">
                  <c:v>275</c:v>
                </c:pt>
                <c:pt idx="28">
                  <c:v>300</c:v>
                </c:pt>
                <c:pt idx="29">
                  <c:v>300</c:v>
                </c:pt>
                <c:pt idx="30">
                  <c:v>318</c:v>
                </c:pt>
                <c:pt idx="31">
                  <c:v>350</c:v>
                </c:pt>
                <c:pt idx="32">
                  <c:v>395</c:v>
                </c:pt>
                <c:pt idx="33">
                  <c:v>432</c:v>
                </c:pt>
                <c:pt idx="34">
                  <c:v>462</c:v>
                </c:pt>
                <c:pt idx="35">
                  <c:v>478</c:v>
                </c:pt>
                <c:pt idx="36">
                  <c:v>552</c:v>
                </c:pt>
                <c:pt idx="37">
                  <c:v>588</c:v>
                </c:pt>
                <c:pt idx="38">
                  <c:v>1020</c:v>
                </c:pt>
                <c:pt idx="39">
                  <c:v>1085</c:v>
                </c:pt>
                <c:pt idx="40">
                  <c:v>1120</c:v>
                </c:pt>
                <c:pt idx="41">
                  <c:v>1488</c:v>
                </c:pt>
              </c:numCache>
            </c:numRef>
          </c:val>
        </c:ser>
        <c:dLbls>
          <c:showLegendKey val="0"/>
          <c:showVal val="0"/>
          <c:showCatName val="0"/>
          <c:showSerName val="0"/>
          <c:showPercent val="0"/>
          <c:showBubbleSize val="0"/>
        </c:dLbls>
        <c:gapWidth val="150"/>
        <c:shape val="cylinder"/>
        <c:axId val="119754112"/>
        <c:axId val="119784576"/>
        <c:axId val="0"/>
      </c:bar3DChart>
      <c:catAx>
        <c:axId val="119754112"/>
        <c:scaling>
          <c:orientation val="minMax"/>
        </c:scaling>
        <c:delete val="0"/>
        <c:axPos val="b"/>
        <c:majorTickMark val="none"/>
        <c:minorTickMark val="none"/>
        <c:tickLblPos val="nextTo"/>
        <c:crossAx val="119784576"/>
        <c:crosses val="autoZero"/>
        <c:auto val="1"/>
        <c:lblAlgn val="ctr"/>
        <c:lblOffset val="100"/>
        <c:noMultiLvlLbl val="0"/>
      </c:catAx>
      <c:valAx>
        <c:axId val="119784576"/>
        <c:scaling>
          <c:orientation val="minMax"/>
        </c:scaling>
        <c:delete val="0"/>
        <c:axPos val="l"/>
        <c:majorGridlines/>
        <c:numFmt formatCode="_(&quot;$&quot;* #,##0_);_(&quot;$&quot;* \(#,##0\);_(&quot;$&quot;* &quot;-&quot;_);_(@_)" sourceLinked="1"/>
        <c:majorTickMark val="none"/>
        <c:minorTickMark val="none"/>
        <c:tickLblPos val="nextTo"/>
        <c:crossAx val="11975411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'Q6'!$B$1</c:f>
              <c:strCache>
                <c:ptCount val="1"/>
                <c:pt idx="0">
                  <c:v>Question 6: If I buy a staff permit for a NUMBERED* surface lot space, what will I pay? Enter NA if not available.</c:v>
                </c:pt>
              </c:strCache>
            </c:strRef>
          </c:tx>
          <c:invertIfNegative val="0"/>
          <c:dPt>
            <c:idx val="5"/>
            <c:invertIfNegative val="0"/>
            <c:bubble3D val="0"/>
            <c:spPr>
              <a:gradFill>
                <a:gsLst>
                  <a:gs pos="0">
                    <a:schemeClr val="accent2">
                      <a:lumMod val="75000"/>
                    </a:schemeClr>
                  </a:gs>
                  <a:gs pos="100000">
                    <a:schemeClr val="accent1">
                      <a:tint val="44500"/>
                      <a:satMod val="160000"/>
                    </a:schemeClr>
                  </a:gs>
                  <a:gs pos="100000">
                    <a:schemeClr val="accent1">
                      <a:tint val="23500"/>
                      <a:satMod val="160000"/>
                    </a:schemeClr>
                  </a:gs>
                </a:gsLst>
                <a:lin ang="5400000" scaled="0"/>
              </a:gradFill>
            </c:spPr>
          </c:dPt>
          <c:dPt>
            <c:idx val="14"/>
            <c:invertIfNegative val="0"/>
            <c:bubble3D val="0"/>
            <c:spPr>
              <a:gradFill>
                <a:gsLst>
                  <a:gs pos="0">
                    <a:schemeClr val="accent6">
                      <a:lumMod val="75000"/>
                    </a:schemeClr>
                  </a:gs>
                  <a:gs pos="100000">
                    <a:schemeClr val="accent1">
                      <a:tint val="44500"/>
                      <a:satMod val="160000"/>
                    </a:schemeClr>
                  </a:gs>
                  <a:gs pos="100000">
                    <a:schemeClr val="accent1">
                      <a:tint val="23500"/>
                      <a:satMod val="160000"/>
                    </a:schemeClr>
                  </a:gs>
                </a:gsLst>
                <a:lin ang="5400000" scaled="0"/>
              </a:gradFill>
            </c:spPr>
          </c:dPt>
          <c:cat>
            <c:strRef>
              <c:f>'Q6'!$A$2:$A$35</c:f>
              <c:strCache>
                <c:ptCount val="34"/>
                <c:pt idx="0">
                  <c:v>St. Mary's Univer</c:v>
                </c:pt>
                <c:pt idx="1">
                  <c:v>University of North Carolina at Charlotte</c:v>
                </c:pt>
                <c:pt idx="2">
                  <c:v>Univerisity of Central Missouri</c:v>
                </c:pt>
                <c:pt idx="3">
                  <c:v>Weber State University</c:v>
                </c:pt>
                <c:pt idx="4">
                  <c:v>University of North Texas</c:v>
                </c:pt>
                <c:pt idx="5">
                  <c:v>TAMU</c:v>
                </c:pt>
                <c:pt idx="6">
                  <c:v>University of Arkansas for Medical Sciences</c:v>
                </c:pt>
                <c:pt idx="7">
                  <c:v>University of Idaho</c:v>
                </c:pt>
                <c:pt idx="8">
                  <c:v>Western Kentucky University</c:v>
                </c:pt>
                <c:pt idx="9">
                  <c:v>George Mason University</c:v>
                </c:pt>
                <c:pt idx="10">
                  <c:v>George Mason University</c:v>
                </c:pt>
                <c:pt idx="11">
                  <c:v>George Mason University</c:v>
                </c:pt>
                <c:pt idx="12">
                  <c:v>Boise State University</c:v>
                </c:pt>
                <c:pt idx="13">
                  <c:v>University of Nevada, Las Vegas</c:v>
                </c:pt>
                <c:pt idx="14">
                  <c:v>UT Austin</c:v>
                </c:pt>
                <c:pt idx="15">
                  <c:v>University of Oklahoma Health Sciences Center </c:v>
                </c:pt>
                <c:pt idx="16">
                  <c:v>University of Miami</c:v>
                </c:pt>
                <c:pt idx="17">
                  <c:v>Iowa State University</c:v>
                </c:pt>
                <c:pt idx="18">
                  <c:v>Iowa State University</c:v>
                </c:pt>
                <c:pt idx="19">
                  <c:v>University of Arkansas</c:v>
                </c:pt>
                <c:pt idx="20">
                  <c:v>NCSU (North Carolina State University)</c:v>
                </c:pt>
                <c:pt idx="21">
                  <c:v>University of New Hampshire</c:v>
                </c:pt>
                <c:pt idx="22">
                  <c:v>Louisiana State University</c:v>
                </c:pt>
                <c:pt idx="23">
                  <c:v>Purdue University</c:v>
                </c:pt>
                <c:pt idx="24">
                  <c:v>University of Minnesota - Twin Cities</c:v>
                </c:pt>
                <c:pt idx="25">
                  <c:v>University of Regina</c:v>
                </c:pt>
                <c:pt idx="26">
                  <c:v>University of Nebraska-Lincoln</c:v>
                </c:pt>
                <c:pt idx="27">
                  <c:v>Duke</c:v>
                </c:pt>
                <c:pt idx="28">
                  <c:v>Kansas State University</c:v>
                </c:pt>
                <c:pt idx="29">
                  <c:v>University of Utah</c:v>
                </c:pt>
                <c:pt idx="30">
                  <c:v>Georgia Institute of Technology</c:v>
                </c:pt>
                <c:pt idx="31">
                  <c:v>University of Delaware</c:v>
                </c:pt>
                <c:pt idx="32">
                  <c:v>Stanford</c:v>
                </c:pt>
                <c:pt idx="33">
                  <c:v>Arizona State University</c:v>
                </c:pt>
              </c:strCache>
            </c:strRef>
          </c:cat>
          <c:val>
            <c:numRef>
              <c:f>'Q6'!$B$2:$B$35</c:f>
              <c:numCache>
                <c:formatCode>_("$"* #,##0_);_("$"* \(#,##0\);_("$"* "-"_);_(@_)</c:formatCode>
                <c:ptCount val="34"/>
                <c:pt idx="0">
                  <c:v>100</c:v>
                </c:pt>
                <c:pt idx="1">
                  <c:v>425</c:v>
                </c:pt>
                <c:pt idx="2">
                  <c:v>432</c:v>
                </c:pt>
                <c:pt idx="3">
                  <c:v>450</c:v>
                </c:pt>
                <c:pt idx="4">
                  <c:v>525</c:v>
                </c:pt>
                <c:pt idx="5">
                  <c:v>534</c:v>
                </c:pt>
                <c:pt idx="6">
                  <c:v>546</c:v>
                </c:pt>
                <c:pt idx="7">
                  <c:v>650</c:v>
                </c:pt>
                <c:pt idx="8">
                  <c:v>655</c:v>
                </c:pt>
                <c:pt idx="9">
                  <c:v>690</c:v>
                </c:pt>
                <c:pt idx="10">
                  <c:v>690</c:v>
                </c:pt>
                <c:pt idx="11">
                  <c:v>690</c:v>
                </c:pt>
                <c:pt idx="12">
                  <c:v>714</c:v>
                </c:pt>
                <c:pt idx="13">
                  <c:v>715</c:v>
                </c:pt>
                <c:pt idx="14">
                  <c:v>775</c:v>
                </c:pt>
                <c:pt idx="15">
                  <c:v>780</c:v>
                </c:pt>
                <c:pt idx="16">
                  <c:v>812</c:v>
                </c:pt>
                <c:pt idx="17">
                  <c:v>821</c:v>
                </c:pt>
                <c:pt idx="18">
                  <c:v>846</c:v>
                </c:pt>
                <c:pt idx="19">
                  <c:v>871.67</c:v>
                </c:pt>
                <c:pt idx="20">
                  <c:v>999</c:v>
                </c:pt>
                <c:pt idx="21">
                  <c:v>1000</c:v>
                </c:pt>
                <c:pt idx="22">
                  <c:v>1000</c:v>
                </c:pt>
                <c:pt idx="23">
                  <c:v>1000</c:v>
                </c:pt>
                <c:pt idx="24">
                  <c:v>1000</c:v>
                </c:pt>
                <c:pt idx="25">
                  <c:v>1080</c:v>
                </c:pt>
                <c:pt idx="26">
                  <c:v>1152</c:v>
                </c:pt>
                <c:pt idx="27">
                  <c:v>1158</c:v>
                </c:pt>
                <c:pt idx="28">
                  <c:v>1200</c:v>
                </c:pt>
                <c:pt idx="29">
                  <c:v>1278</c:v>
                </c:pt>
                <c:pt idx="30">
                  <c:v>1382</c:v>
                </c:pt>
                <c:pt idx="31">
                  <c:v>1625</c:v>
                </c:pt>
                <c:pt idx="32">
                  <c:v>1644</c:v>
                </c:pt>
                <c:pt idx="33">
                  <c:v>1780</c:v>
                </c:pt>
              </c:numCache>
            </c:numRef>
          </c:val>
        </c:ser>
        <c:dLbls>
          <c:showLegendKey val="0"/>
          <c:showVal val="0"/>
          <c:showCatName val="0"/>
          <c:showSerName val="0"/>
          <c:showPercent val="0"/>
          <c:showBubbleSize val="0"/>
        </c:dLbls>
        <c:gapWidth val="150"/>
        <c:shape val="cylinder"/>
        <c:axId val="119646464"/>
        <c:axId val="119656448"/>
        <c:axId val="0"/>
      </c:bar3DChart>
      <c:catAx>
        <c:axId val="119646464"/>
        <c:scaling>
          <c:orientation val="minMax"/>
        </c:scaling>
        <c:delete val="0"/>
        <c:axPos val="b"/>
        <c:majorTickMark val="none"/>
        <c:minorTickMark val="none"/>
        <c:tickLblPos val="nextTo"/>
        <c:crossAx val="119656448"/>
        <c:crosses val="autoZero"/>
        <c:auto val="1"/>
        <c:lblAlgn val="ctr"/>
        <c:lblOffset val="100"/>
        <c:noMultiLvlLbl val="0"/>
      </c:catAx>
      <c:valAx>
        <c:axId val="119656448"/>
        <c:scaling>
          <c:orientation val="minMax"/>
        </c:scaling>
        <c:delete val="0"/>
        <c:axPos val="l"/>
        <c:majorGridlines/>
        <c:numFmt formatCode="_(&quot;$&quot;* #,##0_);_(&quot;$&quot;* \(#,##0\);_(&quot;$&quot;* &quot;-&quot;_);_(@_)" sourceLinked="1"/>
        <c:majorTickMark val="none"/>
        <c:minorTickMark val="none"/>
        <c:tickLblPos val="nextTo"/>
        <c:crossAx val="11964646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'Q7'!$B$1</c:f>
              <c:strCache>
                <c:ptCount val="1"/>
                <c:pt idx="0">
                  <c:v>Question 7: If a department could purchase an additional access official (university) business permit, what would they pay?</c:v>
                </c:pt>
              </c:strCache>
            </c:strRef>
          </c:tx>
          <c:invertIfNegative val="0"/>
          <c:dPt>
            <c:idx val="28"/>
            <c:invertIfNegative val="0"/>
            <c:bubble3D val="0"/>
            <c:spPr>
              <a:gradFill>
                <a:gsLst>
                  <a:gs pos="0">
                    <a:schemeClr val="accent6">
                      <a:lumMod val="75000"/>
                    </a:schemeClr>
                  </a:gs>
                  <a:gs pos="100000">
                    <a:schemeClr val="accent1">
                      <a:tint val="44500"/>
                      <a:satMod val="160000"/>
                    </a:schemeClr>
                  </a:gs>
                  <a:gs pos="100000">
                    <a:schemeClr val="accent1">
                      <a:tint val="23500"/>
                      <a:satMod val="160000"/>
                    </a:schemeClr>
                  </a:gs>
                </a:gsLst>
                <a:lin ang="5400000" scaled="0"/>
              </a:gradFill>
            </c:spPr>
          </c:dPt>
          <c:cat>
            <c:strRef>
              <c:f>'Q7'!$A$2:$A$49</c:f>
              <c:strCache>
                <c:ptCount val="48"/>
                <c:pt idx="0">
                  <c:v>Southern Utah University</c:v>
                </c:pt>
                <c:pt idx="1">
                  <c:v>Kansas State University</c:v>
                </c:pt>
                <c:pt idx="2">
                  <c:v>University of Wisconsin-Stout</c:v>
                </c:pt>
                <c:pt idx="3">
                  <c:v>Medical University of South Carolina</c:v>
                </c:pt>
                <c:pt idx="4">
                  <c:v>University of Oklahoma Health Sciences Center </c:v>
                </c:pt>
                <c:pt idx="5">
                  <c:v>George Mason University</c:v>
                </c:pt>
                <c:pt idx="6">
                  <c:v>TAMU</c:v>
                </c:pt>
                <c:pt idx="7">
                  <c:v>Kent State University</c:v>
                </c:pt>
                <c:pt idx="8">
                  <c:v>St. Mary's Univer</c:v>
                </c:pt>
                <c:pt idx="9">
                  <c:v>Auburn University</c:v>
                </c:pt>
                <c:pt idx="10">
                  <c:v>University of Houston-Downtown</c:v>
                </c:pt>
                <c:pt idx="11">
                  <c:v>University of Florida</c:v>
                </c:pt>
                <c:pt idx="12">
                  <c:v>Weber State University</c:v>
                </c:pt>
                <c:pt idx="13">
                  <c:v>Iowa State University</c:v>
                </c:pt>
                <c:pt idx="14">
                  <c:v>Iowa State University</c:v>
                </c:pt>
                <c:pt idx="15">
                  <c:v>Ohio University</c:v>
                </c:pt>
                <c:pt idx="16">
                  <c:v>Wright State University</c:v>
                </c:pt>
                <c:pt idx="17">
                  <c:v>Univeristy of Denver</c:v>
                </c:pt>
                <c:pt idx="18">
                  <c:v>University of North Carolina at Charlotte</c:v>
                </c:pt>
                <c:pt idx="19">
                  <c:v>Missouri</c:v>
                </c:pt>
                <c:pt idx="20">
                  <c:v>Univerisity of Central Missouri</c:v>
                </c:pt>
                <c:pt idx="21">
                  <c:v>Georgia Institute of Technology</c:v>
                </c:pt>
                <c:pt idx="22">
                  <c:v>George Mason University</c:v>
                </c:pt>
                <c:pt idx="23">
                  <c:v>University of Iowa</c:v>
                </c:pt>
                <c:pt idx="24">
                  <c:v>Arizona State University</c:v>
                </c:pt>
                <c:pt idx="25">
                  <c:v>University of Idaho</c:v>
                </c:pt>
                <c:pt idx="26">
                  <c:v>NCSU (North Carolina State University)</c:v>
                </c:pt>
                <c:pt idx="27">
                  <c:v>University of Miami</c:v>
                </c:pt>
                <c:pt idx="28">
                  <c:v>UT Austin</c:v>
                </c:pt>
                <c:pt idx="29">
                  <c:v>Indiana State University </c:v>
                </c:pt>
                <c:pt idx="30">
                  <c:v>Purdue University</c:v>
                </c:pt>
                <c:pt idx="31">
                  <c:v>University of North Texas</c:v>
                </c:pt>
                <c:pt idx="32">
                  <c:v>University of Arkansas for Medical Sciences</c:v>
                </c:pt>
                <c:pt idx="33">
                  <c:v>Boise State University</c:v>
                </c:pt>
                <c:pt idx="34">
                  <c:v>University of California, Davis</c:v>
                </c:pt>
                <c:pt idx="35">
                  <c:v>University of Arkansas</c:v>
                </c:pt>
                <c:pt idx="36">
                  <c:v>West Virginia University</c:v>
                </c:pt>
                <c:pt idx="37">
                  <c:v>University of Minnesota - Twin Cities</c:v>
                </c:pt>
                <c:pt idx="38">
                  <c:v>University of Wisconsin-Madison</c:v>
                </c:pt>
                <c:pt idx="39">
                  <c:v>Duke</c:v>
                </c:pt>
                <c:pt idx="40">
                  <c:v>University of New Hampshire</c:v>
                </c:pt>
                <c:pt idx="41">
                  <c:v>University of Nebraska-Lincoln</c:v>
                </c:pt>
                <c:pt idx="42">
                  <c:v>Pittsburgh</c:v>
                </c:pt>
                <c:pt idx="43">
                  <c:v>Boston University</c:v>
                </c:pt>
                <c:pt idx="44">
                  <c:v>University of California, Berkeley</c:v>
                </c:pt>
                <c:pt idx="45">
                  <c:v>University of Illinois at Urbana-Champaign</c:v>
                </c:pt>
                <c:pt idx="46">
                  <c:v>Stanford</c:v>
                </c:pt>
                <c:pt idx="47">
                  <c:v>Michigan State University</c:v>
                </c:pt>
              </c:strCache>
            </c:strRef>
          </c:cat>
          <c:val>
            <c:numRef>
              <c:f>'Q7'!$B$2:$B$49</c:f>
              <c:numCache>
                <c:formatCode>_("$"* #,##0_);_("$"* \(#,##0\);_("$"* "-"_);_(@_)</c:formatCode>
                <c:ptCount val="48"/>
                <c:pt idx="0">
                  <c:v>12</c:v>
                </c:pt>
                <c:pt idx="1">
                  <c:v>20</c:v>
                </c:pt>
                <c:pt idx="2">
                  <c:v>20</c:v>
                </c:pt>
                <c:pt idx="3">
                  <c:v>20</c:v>
                </c:pt>
                <c:pt idx="4">
                  <c:v>25</c:v>
                </c:pt>
                <c:pt idx="5">
                  <c:v>25</c:v>
                </c:pt>
                <c:pt idx="6">
                  <c:v>35</c:v>
                </c:pt>
                <c:pt idx="7">
                  <c:v>50</c:v>
                </c:pt>
                <c:pt idx="8">
                  <c:v>50</c:v>
                </c:pt>
                <c:pt idx="9">
                  <c:v>60</c:v>
                </c:pt>
                <c:pt idx="10">
                  <c:v>85</c:v>
                </c:pt>
                <c:pt idx="11">
                  <c:v>100</c:v>
                </c:pt>
                <c:pt idx="12">
                  <c:v>106</c:v>
                </c:pt>
                <c:pt idx="13">
                  <c:v>132</c:v>
                </c:pt>
                <c:pt idx="14">
                  <c:v>132</c:v>
                </c:pt>
                <c:pt idx="15">
                  <c:v>150</c:v>
                </c:pt>
                <c:pt idx="16">
                  <c:v>150</c:v>
                </c:pt>
                <c:pt idx="17">
                  <c:v>168</c:v>
                </c:pt>
                <c:pt idx="18">
                  <c:v>195</c:v>
                </c:pt>
                <c:pt idx="19">
                  <c:v>216</c:v>
                </c:pt>
                <c:pt idx="20">
                  <c:v>240</c:v>
                </c:pt>
                <c:pt idx="21">
                  <c:v>250</c:v>
                </c:pt>
                <c:pt idx="22">
                  <c:v>275</c:v>
                </c:pt>
                <c:pt idx="23">
                  <c:v>276</c:v>
                </c:pt>
                <c:pt idx="24">
                  <c:v>280</c:v>
                </c:pt>
                <c:pt idx="25">
                  <c:v>325</c:v>
                </c:pt>
                <c:pt idx="26">
                  <c:v>408</c:v>
                </c:pt>
                <c:pt idx="27">
                  <c:v>444</c:v>
                </c:pt>
                <c:pt idx="28">
                  <c:v>464</c:v>
                </c:pt>
                <c:pt idx="29">
                  <c:v>494</c:v>
                </c:pt>
                <c:pt idx="30">
                  <c:v>500</c:v>
                </c:pt>
                <c:pt idx="31">
                  <c:v>525</c:v>
                </c:pt>
                <c:pt idx="32">
                  <c:v>540</c:v>
                </c:pt>
                <c:pt idx="33">
                  <c:v>555</c:v>
                </c:pt>
                <c:pt idx="34">
                  <c:v>588</c:v>
                </c:pt>
                <c:pt idx="35">
                  <c:v>698.2</c:v>
                </c:pt>
                <c:pt idx="36">
                  <c:v>732</c:v>
                </c:pt>
                <c:pt idx="37">
                  <c:v>732</c:v>
                </c:pt>
                <c:pt idx="38">
                  <c:v>800</c:v>
                </c:pt>
                <c:pt idx="39">
                  <c:v>960</c:v>
                </c:pt>
                <c:pt idx="40">
                  <c:v>1000</c:v>
                </c:pt>
                <c:pt idx="41">
                  <c:v>1032</c:v>
                </c:pt>
                <c:pt idx="42">
                  <c:v>1104</c:v>
                </c:pt>
                <c:pt idx="43">
                  <c:v>1482</c:v>
                </c:pt>
                <c:pt idx="44">
                  <c:v>1488</c:v>
                </c:pt>
                <c:pt idx="45">
                  <c:v>1620</c:v>
                </c:pt>
                <c:pt idx="46">
                  <c:v>1644</c:v>
                </c:pt>
                <c:pt idx="47">
                  <c:v>2310</c:v>
                </c:pt>
              </c:numCache>
            </c:numRef>
          </c:val>
        </c:ser>
        <c:dLbls>
          <c:showLegendKey val="0"/>
          <c:showVal val="0"/>
          <c:showCatName val="0"/>
          <c:showSerName val="0"/>
          <c:showPercent val="0"/>
          <c:showBubbleSize val="0"/>
        </c:dLbls>
        <c:gapWidth val="150"/>
        <c:shape val="cylinder"/>
        <c:axId val="119731328"/>
        <c:axId val="119732864"/>
        <c:axId val="0"/>
      </c:bar3DChart>
      <c:catAx>
        <c:axId val="119731328"/>
        <c:scaling>
          <c:orientation val="minMax"/>
        </c:scaling>
        <c:delete val="0"/>
        <c:axPos val="b"/>
        <c:majorTickMark val="none"/>
        <c:minorTickMark val="none"/>
        <c:tickLblPos val="nextTo"/>
        <c:crossAx val="119732864"/>
        <c:crosses val="autoZero"/>
        <c:auto val="1"/>
        <c:lblAlgn val="ctr"/>
        <c:lblOffset val="100"/>
        <c:noMultiLvlLbl val="0"/>
      </c:catAx>
      <c:valAx>
        <c:axId val="119732864"/>
        <c:scaling>
          <c:orientation val="minMax"/>
        </c:scaling>
        <c:delete val="0"/>
        <c:axPos val="l"/>
        <c:majorGridlines/>
        <c:numFmt formatCode="_(&quot;$&quot;* #,##0_);_(&quot;$&quot;* \(#,##0\);_(&quot;$&quot;* &quot;-&quot;_);_(@_)" sourceLinked="1"/>
        <c:majorTickMark val="none"/>
        <c:minorTickMark val="none"/>
        <c:tickLblPos val="nextTo"/>
        <c:crossAx val="11973132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RNS</a:t>
            </a:r>
            <a:r>
              <a:rPr lang="en-US" baseline="0"/>
              <a:t> Space Analysis</a:t>
            </a:r>
            <a:endParaRPr lang="en-US"/>
          </a:p>
        </c:rich>
      </c:tx>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dLbl>
              <c:idx val="1"/>
              <c:layout>
                <c:manualLayout>
                  <c:x val="3.3074256342957131E-2"/>
                  <c:y val="4.9396325459317582E-2"/>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'Q8'!$F$11:$H$11</c:f>
              <c:strCache>
                <c:ptCount val="3"/>
                <c:pt idx="0">
                  <c:v>Offered to a General Group</c:v>
                </c:pt>
                <c:pt idx="1">
                  <c:v>Very Limited </c:v>
                </c:pt>
                <c:pt idx="2">
                  <c:v>Either Not Available or Only VIPs</c:v>
                </c:pt>
              </c:strCache>
            </c:strRef>
          </c:cat>
          <c:val>
            <c:numRef>
              <c:f>'Q8'!$F$12:$H$12</c:f>
              <c:numCache>
                <c:formatCode>General</c:formatCode>
                <c:ptCount val="3"/>
                <c:pt idx="0" formatCode="0">
                  <c:v>9</c:v>
                </c:pt>
                <c:pt idx="1">
                  <c:v>9</c:v>
                </c:pt>
                <c:pt idx="2" formatCode="0">
                  <c:v>58</c:v>
                </c:pt>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RNS</a:t>
            </a:r>
            <a:r>
              <a:rPr lang="en-US" baseline="0"/>
              <a:t> Space Analysis</a:t>
            </a:r>
            <a:endParaRPr lang="en-US"/>
          </a:p>
        </c:rich>
      </c:tx>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dLbl>
              <c:idx val="1"/>
              <c:layout>
                <c:manualLayout>
                  <c:x val="3.3074256342957131E-2"/>
                  <c:y val="4.9396325459317582E-2"/>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'Q8'!$F$11:$H$11</c:f>
              <c:strCache>
                <c:ptCount val="3"/>
                <c:pt idx="0">
                  <c:v>Offered to a General Group</c:v>
                </c:pt>
                <c:pt idx="1">
                  <c:v>Very Limited </c:v>
                </c:pt>
                <c:pt idx="2">
                  <c:v>Either Not Available or Only VIPs</c:v>
                </c:pt>
              </c:strCache>
            </c:strRef>
          </c:cat>
          <c:val>
            <c:numRef>
              <c:f>'Q8'!$F$12:$H$12</c:f>
              <c:numCache>
                <c:formatCode>General</c:formatCode>
                <c:ptCount val="3"/>
                <c:pt idx="0" formatCode="0">
                  <c:v>9</c:v>
                </c:pt>
                <c:pt idx="1">
                  <c:v>9</c:v>
                </c:pt>
                <c:pt idx="2" formatCode="0">
                  <c:v>58</c:v>
                </c:pt>
              </c:numCache>
            </c:numRef>
          </c:val>
        </c:ser>
        <c:dLbls>
          <c:showLegendKey val="0"/>
          <c:showVal val="0"/>
          <c:showCatName val="1"/>
          <c:showSerName val="0"/>
          <c:showPercent val="1"/>
          <c:showBubbleSize val="0"/>
          <c:showLeaderLines val="1"/>
        </c:dLbls>
      </c:pie3DChart>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'Q9'!$B$1</c:f>
              <c:strCache>
                <c:ptCount val="1"/>
                <c:pt idx="0">
                  <c:v>Question 9: If I buy a remote lot (park and ride) permit, what would I pay? Enter NA if not available.</c:v>
                </c:pt>
              </c:strCache>
            </c:strRef>
          </c:tx>
          <c:invertIfNegative val="0"/>
          <c:dPt>
            <c:idx val="25"/>
            <c:invertIfNegative val="0"/>
            <c:bubble3D val="0"/>
            <c:spPr>
              <a:gradFill>
                <a:gsLst>
                  <a:gs pos="0">
                    <a:schemeClr val="accent6">
                      <a:lumMod val="75000"/>
                    </a:schemeClr>
                  </a:gs>
                  <a:gs pos="89000">
                    <a:schemeClr val="accent1">
                      <a:tint val="44500"/>
                      <a:satMod val="160000"/>
                    </a:schemeClr>
                  </a:gs>
                  <a:gs pos="100000">
                    <a:schemeClr val="accent1">
                      <a:tint val="23500"/>
                      <a:satMod val="160000"/>
                    </a:schemeClr>
                  </a:gs>
                </a:gsLst>
                <a:lin ang="5400000" scaled="0"/>
              </a:gradFill>
            </c:spPr>
          </c:dPt>
          <c:cat>
            <c:strRef>
              <c:f>'Q9'!$A$2:$A$39</c:f>
              <c:strCache>
                <c:ptCount val="38"/>
                <c:pt idx="0">
                  <c:v>St. Mary's Univer</c:v>
                </c:pt>
                <c:pt idx="1">
                  <c:v>Weber State University</c:v>
                </c:pt>
                <c:pt idx="2">
                  <c:v>Auburn University</c:v>
                </c:pt>
                <c:pt idx="3">
                  <c:v>Western Kentucky University</c:v>
                </c:pt>
                <c:pt idx="4">
                  <c:v>University of Houston-Downtown</c:v>
                </c:pt>
                <c:pt idx="5">
                  <c:v>Lehigh</c:v>
                </c:pt>
                <c:pt idx="6">
                  <c:v>University of Arkansas</c:v>
                </c:pt>
                <c:pt idx="7">
                  <c:v>Kent State University</c:v>
                </c:pt>
                <c:pt idx="8">
                  <c:v>Wright State University</c:v>
                </c:pt>
                <c:pt idx="9">
                  <c:v>University of California, Berkeley</c:v>
                </c:pt>
                <c:pt idx="10">
                  <c:v>Univeristy of Denver</c:v>
                </c:pt>
                <c:pt idx="11">
                  <c:v>Indiana State University </c:v>
                </c:pt>
                <c:pt idx="12">
                  <c:v>Univerisity of Central Missouri</c:v>
                </c:pt>
                <c:pt idx="13">
                  <c:v>Duke</c:v>
                </c:pt>
                <c:pt idx="14">
                  <c:v>George Mason University</c:v>
                </c:pt>
                <c:pt idx="15">
                  <c:v>George Mason University</c:v>
                </c:pt>
                <c:pt idx="16">
                  <c:v>George Mason University</c:v>
                </c:pt>
                <c:pt idx="17">
                  <c:v>Michigan State University</c:v>
                </c:pt>
                <c:pt idx="18">
                  <c:v>NCSU (North Carolina State University)</c:v>
                </c:pt>
                <c:pt idx="19">
                  <c:v>The Pennsylvania State University</c:v>
                </c:pt>
                <c:pt idx="20">
                  <c:v>University of Tennessee at Chattanooga</c:v>
                </c:pt>
                <c:pt idx="21">
                  <c:v>Missouri</c:v>
                </c:pt>
                <c:pt idx="22">
                  <c:v>University of North Dakota</c:v>
                </c:pt>
                <c:pt idx="23">
                  <c:v>University of Illinois at Urbana-Champaign</c:v>
                </c:pt>
                <c:pt idx="24">
                  <c:v>University of North Texas</c:v>
                </c:pt>
                <c:pt idx="25">
                  <c:v>UT Austin</c:v>
                </c:pt>
                <c:pt idx="26">
                  <c:v>University of Florida</c:v>
                </c:pt>
                <c:pt idx="27">
                  <c:v>Kent State University</c:v>
                </c:pt>
                <c:pt idx="28">
                  <c:v>University of Delaware</c:v>
                </c:pt>
                <c:pt idx="29">
                  <c:v>University of Wisconsin-Madison</c:v>
                </c:pt>
                <c:pt idx="30">
                  <c:v>Arizona State University</c:v>
                </c:pt>
                <c:pt idx="31">
                  <c:v>University of Iowa</c:v>
                </c:pt>
                <c:pt idx="32">
                  <c:v>University of California, Davis</c:v>
                </c:pt>
                <c:pt idx="33">
                  <c:v>University of North Carolina at Charlotte</c:v>
                </c:pt>
                <c:pt idx="34">
                  <c:v>University of Nebraska-Lincoln</c:v>
                </c:pt>
                <c:pt idx="35">
                  <c:v>Medical University of South Carolina</c:v>
                </c:pt>
                <c:pt idx="36">
                  <c:v>University of Minnesota - Twin Cities</c:v>
                </c:pt>
                <c:pt idx="37">
                  <c:v>University of Utah</c:v>
                </c:pt>
              </c:strCache>
            </c:strRef>
          </c:cat>
          <c:val>
            <c:numRef>
              <c:f>'Q9'!$B$2:$B$39</c:f>
              <c:numCache>
                <c:formatCode>_("$"* #,##0.00_);_("$"* \(#,##0.00\);_("$"* "-"??_);_(@_)</c:formatCode>
                <c:ptCount val="38"/>
                <c:pt idx="0">
                  <c:v>20</c:v>
                </c:pt>
                <c:pt idx="1">
                  <c:v>22</c:v>
                </c:pt>
                <c:pt idx="2">
                  <c:v>30</c:v>
                </c:pt>
                <c:pt idx="3">
                  <c:v>35</c:v>
                </c:pt>
                <c:pt idx="4">
                  <c:v>50</c:v>
                </c:pt>
                <c:pt idx="5">
                  <c:v>50</c:v>
                </c:pt>
                <c:pt idx="6">
                  <c:v>52.17</c:v>
                </c:pt>
                <c:pt idx="7">
                  <c:v>54</c:v>
                </c:pt>
                <c:pt idx="8">
                  <c:v>60</c:v>
                </c:pt>
                <c:pt idx="9">
                  <c:v>60</c:v>
                </c:pt>
                <c:pt idx="10">
                  <c:v>66</c:v>
                </c:pt>
                <c:pt idx="11">
                  <c:v>68</c:v>
                </c:pt>
                <c:pt idx="12">
                  <c:v>75</c:v>
                </c:pt>
                <c:pt idx="13">
                  <c:v>81.599999999999994</c:v>
                </c:pt>
                <c:pt idx="14">
                  <c:v>90</c:v>
                </c:pt>
                <c:pt idx="15">
                  <c:v>90</c:v>
                </c:pt>
                <c:pt idx="16">
                  <c:v>90</c:v>
                </c:pt>
                <c:pt idx="17">
                  <c:v>92</c:v>
                </c:pt>
                <c:pt idx="18">
                  <c:v>99</c:v>
                </c:pt>
                <c:pt idx="19">
                  <c:v>108</c:v>
                </c:pt>
                <c:pt idx="20">
                  <c:v>108</c:v>
                </c:pt>
                <c:pt idx="21">
                  <c:v>120</c:v>
                </c:pt>
                <c:pt idx="22">
                  <c:v>125</c:v>
                </c:pt>
                <c:pt idx="23">
                  <c:v>127</c:v>
                </c:pt>
                <c:pt idx="24">
                  <c:v>135</c:v>
                </c:pt>
                <c:pt idx="25">
                  <c:v>138</c:v>
                </c:pt>
                <c:pt idx="26">
                  <c:v>144</c:v>
                </c:pt>
                <c:pt idx="27">
                  <c:v>155</c:v>
                </c:pt>
                <c:pt idx="28">
                  <c:v>155</c:v>
                </c:pt>
                <c:pt idx="29">
                  <c:v>205</c:v>
                </c:pt>
                <c:pt idx="30">
                  <c:v>210</c:v>
                </c:pt>
                <c:pt idx="31">
                  <c:v>264</c:v>
                </c:pt>
                <c:pt idx="32">
                  <c:v>276</c:v>
                </c:pt>
                <c:pt idx="33">
                  <c:v>280</c:v>
                </c:pt>
                <c:pt idx="34">
                  <c:v>312</c:v>
                </c:pt>
                <c:pt idx="35">
                  <c:v>330</c:v>
                </c:pt>
                <c:pt idx="36">
                  <c:v>408</c:v>
                </c:pt>
                <c:pt idx="37">
                  <c:v>1235</c:v>
                </c:pt>
              </c:numCache>
            </c:numRef>
          </c:val>
        </c:ser>
        <c:dLbls>
          <c:showLegendKey val="0"/>
          <c:showVal val="0"/>
          <c:showCatName val="0"/>
          <c:showSerName val="0"/>
          <c:showPercent val="0"/>
          <c:showBubbleSize val="0"/>
        </c:dLbls>
        <c:gapWidth val="150"/>
        <c:shape val="box"/>
        <c:axId val="135266688"/>
        <c:axId val="135268224"/>
        <c:axId val="0"/>
      </c:bar3DChart>
      <c:catAx>
        <c:axId val="135266688"/>
        <c:scaling>
          <c:orientation val="minMax"/>
        </c:scaling>
        <c:delete val="0"/>
        <c:axPos val="b"/>
        <c:majorTickMark val="out"/>
        <c:minorTickMark val="none"/>
        <c:tickLblPos val="nextTo"/>
        <c:crossAx val="135268224"/>
        <c:crosses val="autoZero"/>
        <c:auto val="1"/>
        <c:lblAlgn val="ctr"/>
        <c:lblOffset val="100"/>
        <c:noMultiLvlLbl val="0"/>
      </c:catAx>
      <c:valAx>
        <c:axId val="135268224"/>
        <c:scaling>
          <c:orientation val="minMax"/>
        </c:scaling>
        <c:delete val="0"/>
        <c:axPos val="l"/>
        <c:majorGridlines/>
        <c:numFmt formatCode="_(&quot;$&quot;* #,##0.00_);_(&quot;$&quot;* \(#,##0.00\);_(&quot;$&quot;* &quot;-&quot;??_);_(@_)" sourceLinked="1"/>
        <c:majorTickMark val="out"/>
        <c:minorTickMark val="none"/>
        <c:tickLblPos val="nextTo"/>
        <c:crossAx val="13526668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t>Question 10: If I buy a student commuter permit for a surface lot space on or convenient to campus (not park and ride), what will I pay? Enter NA if not available.                                                                                            </a:t>
            </a:r>
            <a:endParaRPr lang="en-US" sz="1000"/>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'Q10'!$B$1</c:f>
              <c:strCache>
                <c:ptCount val="1"/>
                <c:pt idx="0">
                  <c:v>Question 10: If I buy a student commuter permit for a surface lot space on or convenient to campus (not park and ride), what will I pay? Enter NA if not available.</c:v>
                </c:pt>
              </c:strCache>
            </c:strRef>
          </c:tx>
          <c:invertIfNegative val="0"/>
          <c:dPt>
            <c:idx val="45"/>
            <c:invertIfNegative val="0"/>
            <c:bubble3D val="0"/>
            <c:spPr>
              <a:gradFill>
                <a:gsLst>
                  <a:gs pos="0">
                    <a:schemeClr val="accent2">
                      <a:lumMod val="75000"/>
                    </a:schemeClr>
                  </a:gs>
                  <a:gs pos="89000">
                    <a:schemeClr val="accent1">
                      <a:tint val="44500"/>
                      <a:satMod val="160000"/>
                    </a:schemeClr>
                  </a:gs>
                  <a:gs pos="100000">
                    <a:schemeClr val="accent1">
                      <a:tint val="23500"/>
                      <a:satMod val="160000"/>
                    </a:schemeClr>
                  </a:gs>
                </a:gsLst>
                <a:lin ang="5400000" scaled="0"/>
              </a:gradFill>
            </c:spPr>
          </c:dPt>
          <c:cat>
            <c:strRef>
              <c:f>'Q10'!$A$2:$A$62</c:f>
              <c:strCache>
                <c:ptCount val="61"/>
                <c:pt idx="0">
                  <c:v>University of New Hampshire</c:v>
                </c:pt>
                <c:pt idx="1">
                  <c:v>East Tennessee State University</c:v>
                </c:pt>
                <c:pt idx="2">
                  <c:v>University of Nebraska Kearney</c:v>
                </c:pt>
                <c:pt idx="3">
                  <c:v>Tarleton State University</c:v>
                </c:pt>
                <c:pt idx="4">
                  <c:v>Weber State University</c:v>
                </c:pt>
                <c:pt idx="5">
                  <c:v>Stephen F. Austin State University</c:v>
                </c:pt>
                <c:pt idx="6">
                  <c:v>Baldwin-Wallace College</c:v>
                </c:pt>
                <c:pt idx="7">
                  <c:v>Oklahoma State University</c:v>
                </c:pt>
                <c:pt idx="8">
                  <c:v>University of Arkansas</c:v>
                </c:pt>
                <c:pt idx="9">
                  <c:v>Angelo State University</c:v>
                </c:pt>
                <c:pt idx="10">
                  <c:v>Western Kentucky University</c:v>
                </c:pt>
                <c:pt idx="11">
                  <c:v>Michigan State University</c:v>
                </c:pt>
                <c:pt idx="12">
                  <c:v>Purdue University</c:v>
                </c:pt>
                <c:pt idx="13">
                  <c:v>University of North Carolina Asheville</c:v>
                </c:pt>
                <c:pt idx="14">
                  <c:v>Wright State University</c:v>
                </c:pt>
                <c:pt idx="15">
                  <c:v>Iowa State University</c:v>
                </c:pt>
                <c:pt idx="16">
                  <c:v>Iowa State University</c:v>
                </c:pt>
                <c:pt idx="17">
                  <c:v>Boise State University</c:v>
                </c:pt>
                <c:pt idx="18">
                  <c:v>St. Mary's Univer</c:v>
                </c:pt>
                <c:pt idx="19">
                  <c:v>Indiana State University </c:v>
                </c:pt>
                <c:pt idx="20">
                  <c:v>Louisiana State University</c:v>
                </c:pt>
                <c:pt idx="21">
                  <c:v>University of Nevada, Las Vegas</c:v>
                </c:pt>
                <c:pt idx="22">
                  <c:v>University of Illinois at Urbana-Champaign</c:v>
                </c:pt>
                <c:pt idx="23">
                  <c:v>Southern Adventist University</c:v>
                </c:pt>
                <c:pt idx="24">
                  <c:v>University of Wisconsin-Stout</c:v>
                </c:pt>
                <c:pt idx="25">
                  <c:v>University of Utah</c:v>
                </c:pt>
                <c:pt idx="26">
                  <c:v>Missouri</c:v>
                </c:pt>
                <c:pt idx="27">
                  <c:v>University of Florida</c:v>
                </c:pt>
                <c:pt idx="28">
                  <c:v>Kansas State University</c:v>
                </c:pt>
                <c:pt idx="29">
                  <c:v>Univerisity of Central Missouri</c:v>
                </c:pt>
                <c:pt idx="30">
                  <c:v>University of North Dakota</c:v>
                </c:pt>
                <c:pt idx="31">
                  <c:v>Univeristy of Denver</c:v>
                </c:pt>
                <c:pt idx="32">
                  <c:v>Montgomery College</c:v>
                </c:pt>
                <c:pt idx="33">
                  <c:v>University of Idaho</c:v>
                </c:pt>
                <c:pt idx="34">
                  <c:v>Kent State University</c:v>
                </c:pt>
                <c:pt idx="35">
                  <c:v>NCSU (North Carolina State University)</c:v>
                </c:pt>
                <c:pt idx="36">
                  <c:v>Ohio University</c:v>
                </c:pt>
                <c:pt idx="37">
                  <c:v>University of North Texas</c:v>
                </c:pt>
                <c:pt idx="38">
                  <c:v>Duke</c:v>
                </c:pt>
                <c:pt idx="39">
                  <c:v>Kent State University</c:v>
                </c:pt>
                <c:pt idx="40">
                  <c:v>Seton Hall University</c:v>
                </c:pt>
                <c:pt idx="41">
                  <c:v>Medical University of South Carolina</c:v>
                </c:pt>
                <c:pt idx="42">
                  <c:v>TAMU</c:v>
                </c:pt>
                <c:pt idx="43">
                  <c:v>George Mason University</c:v>
                </c:pt>
                <c:pt idx="44">
                  <c:v>Lehigh</c:v>
                </c:pt>
                <c:pt idx="45">
                  <c:v>University of Oklahoma Health Sciences Center </c:v>
                </c:pt>
                <c:pt idx="46">
                  <c:v>Pittsburgh</c:v>
                </c:pt>
                <c:pt idx="47">
                  <c:v>West Virginia University</c:v>
                </c:pt>
                <c:pt idx="48">
                  <c:v>University of Delaware</c:v>
                </c:pt>
                <c:pt idx="49">
                  <c:v>University of North Carolina at Charlotte</c:v>
                </c:pt>
                <c:pt idx="50">
                  <c:v>University of Iowa</c:v>
                </c:pt>
                <c:pt idx="51">
                  <c:v>University of Miami</c:v>
                </c:pt>
                <c:pt idx="52">
                  <c:v>University of California, Davis</c:v>
                </c:pt>
                <c:pt idx="53">
                  <c:v>University of Nebraska-Lincoln</c:v>
                </c:pt>
                <c:pt idx="54">
                  <c:v>Georgia Institute of Technology</c:v>
                </c:pt>
                <c:pt idx="55">
                  <c:v>Arizona State University</c:v>
                </c:pt>
                <c:pt idx="56">
                  <c:v>Stanford</c:v>
                </c:pt>
                <c:pt idx="57">
                  <c:v>University of Minnesota - Twin Cities</c:v>
                </c:pt>
                <c:pt idx="58">
                  <c:v>University of California, Berkeley</c:v>
                </c:pt>
                <c:pt idx="59">
                  <c:v>University of Wisconsin-Madison</c:v>
                </c:pt>
                <c:pt idx="60">
                  <c:v>Boston University</c:v>
                </c:pt>
              </c:strCache>
            </c:strRef>
          </c:cat>
          <c:val>
            <c:numRef>
              <c:f>'Q10'!$B$2:$B$62</c:f>
              <c:numCache>
                <c:formatCode>_("$"* #,##0.00_);_("$"* \(#,##0.00\);_("$"* "-"??_);_(@_)</c:formatCode>
                <c:ptCount val="61"/>
                <c:pt idx="0">
                  <c:v>50</c:v>
                </c:pt>
                <c:pt idx="1">
                  <c:v>50</c:v>
                </c:pt>
                <c:pt idx="2">
                  <c:v>55</c:v>
                </c:pt>
                <c:pt idx="3">
                  <c:v>60</c:v>
                </c:pt>
                <c:pt idx="4">
                  <c:v>68</c:v>
                </c:pt>
                <c:pt idx="5">
                  <c:v>70</c:v>
                </c:pt>
                <c:pt idx="6">
                  <c:v>70</c:v>
                </c:pt>
                <c:pt idx="7">
                  <c:v>76</c:v>
                </c:pt>
                <c:pt idx="8">
                  <c:v>77.569999999999993</c:v>
                </c:pt>
                <c:pt idx="9">
                  <c:v>90</c:v>
                </c:pt>
                <c:pt idx="10">
                  <c:v>90</c:v>
                </c:pt>
                <c:pt idx="11">
                  <c:v>92</c:v>
                </c:pt>
                <c:pt idx="12">
                  <c:v>100</c:v>
                </c:pt>
                <c:pt idx="13">
                  <c:v>100</c:v>
                </c:pt>
                <c:pt idx="14">
                  <c:v>105</c:v>
                </c:pt>
                <c:pt idx="15">
                  <c:v>111</c:v>
                </c:pt>
                <c:pt idx="16">
                  <c:v>111</c:v>
                </c:pt>
                <c:pt idx="17">
                  <c:v>112</c:v>
                </c:pt>
                <c:pt idx="18">
                  <c:v>120</c:v>
                </c:pt>
                <c:pt idx="19">
                  <c:v>125</c:v>
                </c:pt>
                <c:pt idx="20">
                  <c:v>125</c:v>
                </c:pt>
                <c:pt idx="21">
                  <c:v>125</c:v>
                </c:pt>
                <c:pt idx="22">
                  <c:v>127</c:v>
                </c:pt>
                <c:pt idx="23">
                  <c:v>135</c:v>
                </c:pt>
                <c:pt idx="24">
                  <c:v>136</c:v>
                </c:pt>
                <c:pt idx="25">
                  <c:v>140</c:v>
                </c:pt>
                <c:pt idx="26">
                  <c:v>144</c:v>
                </c:pt>
                <c:pt idx="27">
                  <c:v>144</c:v>
                </c:pt>
                <c:pt idx="28">
                  <c:v>150</c:v>
                </c:pt>
                <c:pt idx="29">
                  <c:v>150</c:v>
                </c:pt>
                <c:pt idx="30">
                  <c:v>155</c:v>
                </c:pt>
                <c:pt idx="31">
                  <c:v>168</c:v>
                </c:pt>
                <c:pt idx="32">
                  <c:v>168</c:v>
                </c:pt>
                <c:pt idx="33">
                  <c:v>172</c:v>
                </c:pt>
                <c:pt idx="34">
                  <c:v>200</c:v>
                </c:pt>
                <c:pt idx="35">
                  <c:v>200</c:v>
                </c:pt>
                <c:pt idx="36">
                  <c:v>205</c:v>
                </c:pt>
                <c:pt idx="37">
                  <c:v>225</c:v>
                </c:pt>
                <c:pt idx="38">
                  <c:v>240</c:v>
                </c:pt>
                <c:pt idx="39">
                  <c:v>240</c:v>
                </c:pt>
                <c:pt idx="40">
                  <c:v>240.75</c:v>
                </c:pt>
                <c:pt idx="41">
                  <c:v>270</c:v>
                </c:pt>
                <c:pt idx="42">
                  <c:v>275</c:v>
                </c:pt>
                <c:pt idx="43">
                  <c:v>275</c:v>
                </c:pt>
                <c:pt idx="44">
                  <c:v>300</c:v>
                </c:pt>
                <c:pt idx="45">
                  <c:v>324</c:v>
                </c:pt>
                <c:pt idx="46">
                  <c:v>340</c:v>
                </c:pt>
                <c:pt idx="47">
                  <c:v>348</c:v>
                </c:pt>
                <c:pt idx="48">
                  <c:v>350</c:v>
                </c:pt>
                <c:pt idx="49">
                  <c:v>395</c:v>
                </c:pt>
                <c:pt idx="50">
                  <c:v>420</c:v>
                </c:pt>
                <c:pt idx="51">
                  <c:v>444</c:v>
                </c:pt>
                <c:pt idx="52">
                  <c:v>480</c:v>
                </c:pt>
                <c:pt idx="53">
                  <c:v>504</c:v>
                </c:pt>
                <c:pt idx="54">
                  <c:v>657</c:v>
                </c:pt>
                <c:pt idx="55">
                  <c:v>720</c:v>
                </c:pt>
                <c:pt idx="56">
                  <c:v>768</c:v>
                </c:pt>
                <c:pt idx="57">
                  <c:v>786</c:v>
                </c:pt>
                <c:pt idx="58">
                  <c:v>981</c:v>
                </c:pt>
                <c:pt idx="59">
                  <c:v>1085</c:v>
                </c:pt>
                <c:pt idx="60">
                  <c:v>1120</c:v>
                </c:pt>
              </c:numCache>
            </c:numRef>
          </c:val>
        </c:ser>
        <c:dLbls>
          <c:showLegendKey val="0"/>
          <c:showVal val="0"/>
          <c:showCatName val="0"/>
          <c:showSerName val="0"/>
          <c:showPercent val="0"/>
          <c:showBubbleSize val="0"/>
        </c:dLbls>
        <c:gapWidth val="150"/>
        <c:shape val="box"/>
        <c:axId val="135416832"/>
        <c:axId val="135426816"/>
        <c:axId val="0"/>
      </c:bar3DChart>
      <c:catAx>
        <c:axId val="135416832"/>
        <c:scaling>
          <c:orientation val="minMax"/>
        </c:scaling>
        <c:delete val="0"/>
        <c:axPos val="b"/>
        <c:majorTickMark val="none"/>
        <c:minorTickMark val="none"/>
        <c:tickLblPos val="nextTo"/>
        <c:crossAx val="135426816"/>
        <c:crosses val="autoZero"/>
        <c:auto val="1"/>
        <c:lblAlgn val="ctr"/>
        <c:lblOffset val="100"/>
        <c:noMultiLvlLbl val="0"/>
      </c:catAx>
      <c:valAx>
        <c:axId val="135426816"/>
        <c:scaling>
          <c:orientation val="minMax"/>
        </c:scaling>
        <c:delete val="0"/>
        <c:axPos val="l"/>
        <c:majorGridlines/>
        <c:numFmt formatCode="_(&quot;$&quot;* #,##0.00_);_(&quot;$&quot;* \(#,##0.00\);_(&quot;$&quot;* &quot;-&quot;??_);_(@_)" sourceLinked="1"/>
        <c:majorTickMark val="none"/>
        <c:minorTickMark val="none"/>
        <c:tickLblPos val="nextTo"/>
        <c:crossAx val="13541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1838275718402844E-2"/>
          <c:y val="0.14106745594492209"/>
          <c:w val="0.92816172428159716"/>
          <c:h val="0.44822243491269415"/>
        </c:manualLayout>
      </c:layout>
      <c:bar3DChart>
        <c:barDir val="col"/>
        <c:grouping val="clustered"/>
        <c:varyColors val="0"/>
        <c:ser>
          <c:idx val="0"/>
          <c:order val="0"/>
          <c:tx>
            <c:strRef>
              <c:f>'Q11'!$B$1</c:f>
              <c:strCache>
                <c:ptCount val="1"/>
                <c:pt idx="0">
                  <c:v>Question 11: If I buy a student resident permit for a surface lot space on or convenient to campus, what will I pay? Enter NA if not available.</c:v>
                </c:pt>
              </c:strCache>
            </c:strRef>
          </c:tx>
          <c:invertIfNegative val="0"/>
          <c:dPt>
            <c:idx val="22"/>
            <c:invertIfNegative val="0"/>
            <c:bubble3D val="0"/>
            <c:spPr>
              <a:gradFill>
                <a:gsLst>
                  <a:gs pos="0">
                    <a:schemeClr val="accent2">
                      <a:lumMod val="75000"/>
                    </a:schemeClr>
                  </a:gs>
                  <a:gs pos="89000">
                    <a:schemeClr val="accent1">
                      <a:tint val="44500"/>
                      <a:satMod val="160000"/>
                    </a:schemeClr>
                  </a:gs>
                  <a:gs pos="100000">
                    <a:schemeClr val="accent1">
                      <a:tint val="23500"/>
                      <a:satMod val="160000"/>
                    </a:schemeClr>
                  </a:gs>
                </a:gsLst>
                <a:lin ang="5400000" scaled="0"/>
              </a:gradFill>
            </c:spPr>
          </c:dPt>
          <c:dPt>
            <c:idx val="23"/>
            <c:invertIfNegative val="0"/>
            <c:bubble3D val="0"/>
            <c:spPr>
              <a:solidFill>
                <a:schemeClr val="accent1"/>
              </a:solidFill>
            </c:spPr>
          </c:dPt>
          <c:cat>
            <c:strRef>
              <c:f>'Q11'!$A$2:$A$50</c:f>
              <c:strCache>
                <c:ptCount val="49"/>
                <c:pt idx="0">
                  <c:v>Wright State University</c:v>
                </c:pt>
                <c:pt idx="1">
                  <c:v>University of Oklahoma Health Sciences Center </c:v>
                </c:pt>
                <c:pt idx="2">
                  <c:v>Iowa State University</c:v>
                </c:pt>
                <c:pt idx="3">
                  <c:v>Indiana State University </c:v>
                </c:pt>
                <c:pt idx="4">
                  <c:v>Louisiana State University</c:v>
                </c:pt>
                <c:pt idx="5">
                  <c:v>University of Nevada, Las Vegas</c:v>
                </c:pt>
                <c:pt idx="6">
                  <c:v>University of Idaho</c:v>
                </c:pt>
                <c:pt idx="7">
                  <c:v>Baldwin-Wallace College</c:v>
                </c:pt>
                <c:pt idx="8">
                  <c:v>Southern Adventist University</c:v>
                </c:pt>
                <c:pt idx="9">
                  <c:v>Missouri</c:v>
                </c:pt>
                <c:pt idx="10">
                  <c:v>University of Florida</c:v>
                </c:pt>
                <c:pt idx="11">
                  <c:v>Kansas State University</c:v>
                </c:pt>
                <c:pt idx="12">
                  <c:v>Purdue University</c:v>
                </c:pt>
                <c:pt idx="13">
                  <c:v>Univerisity of Central Missouri</c:v>
                </c:pt>
                <c:pt idx="14">
                  <c:v>University of North Dakota</c:v>
                </c:pt>
                <c:pt idx="15">
                  <c:v>Ohio University</c:v>
                </c:pt>
                <c:pt idx="16">
                  <c:v>Kent State University</c:v>
                </c:pt>
                <c:pt idx="17">
                  <c:v>Lehigh</c:v>
                </c:pt>
                <c:pt idx="18">
                  <c:v>University of Wisconsin-Stout</c:v>
                </c:pt>
                <c:pt idx="19">
                  <c:v>Duke</c:v>
                </c:pt>
                <c:pt idx="20">
                  <c:v>Kent State University</c:v>
                </c:pt>
                <c:pt idx="21">
                  <c:v>University of North Texas</c:v>
                </c:pt>
                <c:pt idx="22">
                  <c:v>TAMU</c:v>
                </c:pt>
                <c:pt idx="23">
                  <c:v>George Mason University</c:v>
                </c:pt>
                <c:pt idx="24">
                  <c:v>Seton Hall University</c:v>
                </c:pt>
                <c:pt idx="25">
                  <c:v>George Mason University</c:v>
                </c:pt>
                <c:pt idx="26">
                  <c:v>George Mason University</c:v>
                </c:pt>
                <c:pt idx="27">
                  <c:v>Michigan State University</c:v>
                </c:pt>
                <c:pt idx="28">
                  <c:v>University of Tennessee at Chattanooga</c:v>
                </c:pt>
                <c:pt idx="29">
                  <c:v>NCSU (North Carolina State University)</c:v>
                </c:pt>
                <c:pt idx="30">
                  <c:v>Stanford</c:v>
                </c:pt>
                <c:pt idx="31">
                  <c:v>Boise State University</c:v>
                </c:pt>
                <c:pt idx="32">
                  <c:v>Univeristy of Denver</c:v>
                </c:pt>
                <c:pt idx="33">
                  <c:v>West Virginia University</c:v>
                </c:pt>
                <c:pt idx="34">
                  <c:v>University of Arkansas for Medical Sciences</c:v>
                </c:pt>
                <c:pt idx="35">
                  <c:v>University of North Carolina at Charlotte</c:v>
                </c:pt>
                <c:pt idx="36">
                  <c:v>University of Regina</c:v>
                </c:pt>
                <c:pt idx="37">
                  <c:v>University of Delaware</c:v>
                </c:pt>
                <c:pt idx="38">
                  <c:v>University of Miami</c:v>
                </c:pt>
                <c:pt idx="39">
                  <c:v>University of Arkansas</c:v>
                </c:pt>
                <c:pt idx="40">
                  <c:v>University of Nebraska-Lincoln</c:v>
                </c:pt>
                <c:pt idx="41">
                  <c:v>University of Illinois at Urbana-Champaign</c:v>
                </c:pt>
                <c:pt idx="42">
                  <c:v>The Pennsylvania State University</c:v>
                </c:pt>
                <c:pt idx="43">
                  <c:v>Georgia Institute of Technology</c:v>
                </c:pt>
                <c:pt idx="44">
                  <c:v>Pittsburgh</c:v>
                </c:pt>
                <c:pt idx="45">
                  <c:v>Arizona State University</c:v>
                </c:pt>
                <c:pt idx="46">
                  <c:v>University of Minnesota - Twin Cities</c:v>
                </c:pt>
                <c:pt idx="47">
                  <c:v>University of California, Berkeley</c:v>
                </c:pt>
                <c:pt idx="48">
                  <c:v>Boston University</c:v>
                </c:pt>
              </c:strCache>
            </c:strRef>
          </c:cat>
          <c:val>
            <c:numRef>
              <c:f>'Q11'!$B$2:$B$50</c:f>
              <c:numCache>
                <c:formatCode>_("$"* #,##0_);_("$"* \(#,##0\);_("$"* "-"_);_(@_)</c:formatCode>
                <c:ptCount val="49"/>
                <c:pt idx="0">
                  <c:v>105</c:v>
                </c:pt>
                <c:pt idx="1">
                  <c:v>108</c:v>
                </c:pt>
                <c:pt idx="2">
                  <c:v>111</c:v>
                </c:pt>
                <c:pt idx="3">
                  <c:v>125</c:v>
                </c:pt>
                <c:pt idx="4">
                  <c:v>125</c:v>
                </c:pt>
                <c:pt idx="5">
                  <c:v>125</c:v>
                </c:pt>
                <c:pt idx="6">
                  <c:v>126</c:v>
                </c:pt>
                <c:pt idx="7">
                  <c:v>130</c:v>
                </c:pt>
                <c:pt idx="8">
                  <c:v>135</c:v>
                </c:pt>
                <c:pt idx="9">
                  <c:v>144</c:v>
                </c:pt>
                <c:pt idx="10">
                  <c:v>144</c:v>
                </c:pt>
                <c:pt idx="11">
                  <c:v>150</c:v>
                </c:pt>
                <c:pt idx="12">
                  <c:v>150</c:v>
                </c:pt>
                <c:pt idx="13">
                  <c:v>150</c:v>
                </c:pt>
                <c:pt idx="14">
                  <c:v>155</c:v>
                </c:pt>
                <c:pt idx="15">
                  <c:v>165</c:v>
                </c:pt>
                <c:pt idx="16">
                  <c:v>200</c:v>
                </c:pt>
                <c:pt idx="17">
                  <c:v>200</c:v>
                </c:pt>
                <c:pt idx="18">
                  <c:v>202</c:v>
                </c:pt>
                <c:pt idx="19">
                  <c:v>240</c:v>
                </c:pt>
                <c:pt idx="20">
                  <c:v>240</c:v>
                </c:pt>
                <c:pt idx="21">
                  <c:v>250</c:v>
                </c:pt>
                <c:pt idx="22">
                  <c:v>275</c:v>
                </c:pt>
                <c:pt idx="23">
                  <c:v>275</c:v>
                </c:pt>
                <c:pt idx="24">
                  <c:v>275</c:v>
                </c:pt>
                <c:pt idx="25">
                  <c:v>275</c:v>
                </c:pt>
                <c:pt idx="26">
                  <c:v>275</c:v>
                </c:pt>
                <c:pt idx="27">
                  <c:v>277</c:v>
                </c:pt>
                <c:pt idx="28">
                  <c:v>284</c:v>
                </c:pt>
                <c:pt idx="29">
                  <c:v>296</c:v>
                </c:pt>
                <c:pt idx="30">
                  <c:v>300</c:v>
                </c:pt>
                <c:pt idx="31">
                  <c:v>305</c:v>
                </c:pt>
                <c:pt idx="32">
                  <c:v>306</c:v>
                </c:pt>
                <c:pt idx="33">
                  <c:v>348</c:v>
                </c:pt>
                <c:pt idx="34">
                  <c:v>358</c:v>
                </c:pt>
                <c:pt idx="35">
                  <c:v>395</c:v>
                </c:pt>
                <c:pt idx="36">
                  <c:v>402.12</c:v>
                </c:pt>
                <c:pt idx="37">
                  <c:v>475</c:v>
                </c:pt>
                <c:pt idx="38">
                  <c:v>478</c:v>
                </c:pt>
                <c:pt idx="39">
                  <c:v>502.9</c:v>
                </c:pt>
                <c:pt idx="40">
                  <c:v>504</c:v>
                </c:pt>
                <c:pt idx="41">
                  <c:v>600</c:v>
                </c:pt>
                <c:pt idx="42">
                  <c:v>640</c:v>
                </c:pt>
                <c:pt idx="43">
                  <c:v>657</c:v>
                </c:pt>
                <c:pt idx="44">
                  <c:v>680</c:v>
                </c:pt>
                <c:pt idx="45">
                  <c:v>720</c:v>
                </c:pt>
                <c:pt idx="46">
                  <c:v>786</c:v>
                </c:pt>
                <c:pt idx="47">
                  <c:v>1685</c:v>
                </c:pt>
                <c:pt idx="48">
                  <c:v>2082</c:v>
                </c:pt>
              </c:numCache>
            </c:numRef>
          </c:val>
        </c:ser>
        <c:dLbls>
          <c:showLegendKey val="0"/>
          <c:showVal val="0"/>
          <c:showCatName val="0"/>
          <c:showSerName val="0"/>
          <c:showPercent val="0"/>
          <c:showBubbleSize val="0"/>
        </c:dLbls>
        <c:gapWidth val="150"/>
        <c:shape val="cylinder"/>
        <c:axId val="135452544"/>
        <c:axId val="135454080"/>
        <c:axId val="0"/>
      </c:bar3DChart>
      <c:catAx>
        <c:axId val="135452544"/>
        <c:scaling>
          <c:orientation val="minMax"/>
        </c:scaling>
        <c:delete val="0"/>
        <c:axPos val="b"/>
        <c:majorTickMark val="none"/>
        <c:minorTickMark val="none"/>
        <c:tickLblPos val="nextTo"/>
        <c:crossAx val="135454080"/>
        <c:crosses val="autoZero"/>
        <c:auto val="1"/>
        <c:lblAlgn val="ctr"/>
        <c:lblOffset val="100"/>
        <c:noMultiLvlLbl val="0"/>
      </c:catAx>
      <c:valAx>
        <c:axId val="135454080"/>
        <c:scaling>
          <c:orientation val="minMax"/>
        </c:scaling>
        <c:delete val="0"/>
        <c:axPos val="l"/>
        <c:majorGridlines/>
        <c:numFmt formatCode="_(&quot;$&quot;* #,##0_);_(&quot;$&quot;* \(#,##0\);_(&quot;$&quot;* &quot;-&quot;_);_(@_)" sourceLinked="1"/>
        <c:majorTickMark val="none"/>
        <c:minorTickMark val="none"/>
        <c:tickLblPos val="nextTo"/>
        <c:crossAx val="13545254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285750</xdr:colOff>
      <xdr:row>0</xdr:row>
      <xdr:rowOff>19050</xdr:rowOff>
    </xdr:from>
    <xdr:to>
      <xdr:col>20</xdr:col>
      <xdr:colOff>495300</xdr:colOff>
      <xdr:row>26</xdr:row>
      <xdr:rowOff>69850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422274</xdr:colOff>
      <xdr:row>0</xdr:row>
      <xdr:rowOff>31750</xdr:rowOff>
    </xdr:from>
    <xdr:to>
      <xdr:col>14</xdr:col>
      <xdr:colOff>114299</xdr:colOff>
      <xdr:row>31</xdr:row>
      <xdr:rowOff>88900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307974</xdr:colOff>
      <xdr:row>0</xdr:row>
      <xdr:rowOff>12700</xdr:rowOff>
    </xdr:from>
    <xdr:to>
      <xdr:col>14</xdr:col>
      <xdr:colOff>171449</xdr:colOff>
      <xdr:row>23</xdr:row>
      <xdr:rowOff>44450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104774</xdr:colOff>
      <xdr:row>0</xdr:row>
      <xdr:rowOff>38100</xdr:rowOff>
    </xdr:from>
    <xdr:to>
      <xdr:col>10</xdr:col>
      <xdr:colOff>361949</xdr:colOff>
      <xdr:row>26</xdr:row>
      <xdr:rowOff>101600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327024</xdr:colOff>
      <xdr:row>0</xdr:row>
      <xdr:rowOff>12700</xdr:rowOff>
    </xdr:from>
    <xdr:to>
      <xdr:col>18</xdr:col>
      <xdr:colOff>38100</xdr:colOff>
      <xdr:row>17</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485774</xdr:colOff>
      <xdr:row>0</xdr:row>
      <xdr:rowOff>25400</xdr:rowOff>
    </xdr:from>
    <xdr:to>
      <xdr:col>16</xdr:col>
      <xdr:colOff>412750</xdr:colOff>
      <xdr:row>26</xdr:row>
      <xdr:rowOff>6350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333374</xdr:colOff>
      <xdr:row>0</xdr:row>
      <xdr:rowOff>6350</xdr:rowOff>
    </xdr:from>
    <xdr:to>
      <xdr:col>19</xdr:col>
      <xdr:colOff>425450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193675</xdr:colOff>
      <xdr:row>14</xdr:row>
      <xdr:rowOff>50800</xdr:rowOff>
    </xdr:from>
    <xdr:to>
      <xdr:col>7</xdr:col>
      <xdr:colOff>1114425</xdr:colOff>
      <xdr:row>29</xdr:row>
      <xdr:rowOff>31750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79</xdr:row>
      <xdr:rowOff>88900</xdr:rowOff>
    </xdr:from>
    <xdr:to>
      <xdr:col>1</xdr:col>
      <xdr:colOff>2768600</xdr:colOff>
      <xdr:row>96</xdr:row>
      <xdr:rowOff>165100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339724</xdr:colOff>
      <xdr:row>0</xdr:row>
      <xdr:rowOff>6350</xdr:rowOff>
    </xdr:from>
    <xdr:to>
      <xdr:col>15</xdr:col>
      <xdr:colOff>165100</xdr:colOff>
      <xdr:row>29</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282574</xdr:colOff>
      <xdr:row>0</xdr:row>
      <xdr:rowOff>0</xdr:rowOff>
    </xdr:from>
    <xdr:to>
      <xdr:col>27</xdr:col>
      <xdr:colOff>571500</xdr:colOff>
      <xdr:row>24</xdr:row>
      <xdr:rowOff>25400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600074</xdr:colOff>
      <xdr:row>0</xdr:row>
      <xdr:rowOff>19050</xdr:rowOff>
    </xdr:from>
    <xdr:to>
      <xdr:col>20</xdr:col>
      <xdr:colOff>82550</xdr:colOff>
      <xdr:row>30</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269874</xdr:colOff>
      <xdr:row>0</xdr:row>
      <xdr:rowOff>19050</xdr:rowOff>
    </xdr:from>
    <xdr:to>
      <xdr:col>19</xdr:col>
      <xdr:colOff>31750</xdr:colOff>
      <xdr:row>30</xdr:row>
      <xdr:rowOff>69850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legrevellec\Local%20Settings\Temporary%20Internet%20Files\Content.Outlook\OSVSSD7B\Copy%20of%20PermitPricing09-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 val="Ques 4"/>
      <sheetName val="Ques 5"/>
      <sheetName val="Ques 6"/>
      <sheetName val="Ques 7"/>
      <sheetName val="Ques 8"/>
      <sheetName val="Ques 9"/>
      <sheetName val="Ques 10"/>
      <sheetName val="Ques 11"/>
      <sheetName val="Ques 12"/>
      <sheetName val="Ques 13"/>
      <sheetName val="Ques 14"/>
      <sheetName val="Ques 15"/>
      <sheetName val="Compilation"/>
    </sheetNames>
    <sheetDataSet>
      <sheetData sheetId="0" refreshError="1"/>
      <sheetData sheetId="1">
        <row r="67">
          <cell r="B67">
            <v>275</v>
          </cell>
        </row>
      </sheetData>
      <sheetData sheetId="2">
        <row r="107">
          <cell r="B107">
            <v>62</v>
          </cell>
        </row>
      </sheetData>
      <sheetData sheetId="3">
        <row r="77">
          <cell r="B77">
            <v>534</v>
          </cell>
        </row>
      </sheetData>
      <sheetData sheetId="4">
        <row r="107">
          <cell r="B107">
            <v>48</v>
          </cell>
        </row>
      </sheetData>
      <sheetData sheetId="5" refreshError="1"/>
      <sheetData sheetId="6">
        <row r="107">
          <cell r="B107">
            <v>41</v>
          </cell>
        </row>
      </sheetData>
      <sheetData sheetId="7">
        <row r="86">
          <cell r="B86">
            <v>275</v>
          </cell>
        </row>
      </sheetData>
      <sheetData sheetId="8">
        <row r="77">
          <cell r="B77">
            <v>275</v>
          </cell>
        </row>
        <row r="107">
          <cell r="B107">
            <v>79</v>
          </cell>
        </row>
        <row r="108">
          <cell r="B108">
            <v>25</v>
          </cell>
        </row>
        <row r="109">
          <cell r="B109">
            <v>2124</v>
          </cell>
        </row>
        <row r="110">
          <cell r="B110">
            <v>296.3873417721519</v>
          </cell>
        </row>
      </sheetData>
      <sheetData sheetId="9">
        <row r="101">
          <cell r="B101">
            <v>45</v>
          </cell>
        </row>
      </sheetData>
      <sheetData sheetId="10">
        <row r="81">
          <cell r="B81">
            <v>607</v>
          </cell>
        </row>
      </sheetData>
      <sheetData sheetId="11">
        <row r="85">
          <cell r="B85">
            <v>444</v>
          </cell>
        </row>
      </sheetData>
      <sheetData sheetId="12">
        <row r="98">
          <cell r="B98">
            <v>30</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workbookViewId="0"/>
  </sheetViews>
  <sheetFormatPr defaultRowHeight="15" x14ac:dyDescent="0.25"/>
  <cols>
    <col min="1" max="1" width="26.28515625" bestFit="1" customWidth="1"/>
    <col min="2" max="2" width="40.5703125" bestFit="1" customWidth="1"/>
    <col min="3" max="15" width="40.5703125" customWidth="1"/>
  </cols>
  <sheetData>
    <row r="1" spans="1:15" s="3" customFormat="1" ht="68.099999999999994" customHeight="1" thickBot="1" x14ac:dyDescent="0.4">
      <c r="A1" s="4" t="s">
        <v>0</v>
      </c>
      <c r="B1" s="4" t="s">
        <v>1</v>
      </c>
      <c r="C1" s="4" t="s">
        <v>2</v>
      </c>
      <c r="D1" s="4" t="s">
        <v>3</v>
      </c>
      <c r="E1" s="4" t="s">
        <v>4</v>
      </c>
      <c r="F1" s="4" t="s">
        <v>5</v>
      </c>
      <c r="G1" s="4" t="s">
        <v>6</v>
      </c>
      <c r="H1" s="4" t="s">
        <v>7</v>
      </c>
      <c r="I1" s="4" t="s">
        <v>8</v>
      </c>
      <c r="J1" s="4" t="s">
        <v>9</v>
      </c>
      <c r="K1" s="4" t="s">
        <v>10</v>
      </c>
      <c r="L1" s="4" t="s">
        <v>11</v>
      </c>
      <c r="M1" s="4" t="s">
        <v>12</v>
      </c>
      <c r="N1" s="4" t="s">
        <v>13</v>
      </c>
      <c r="O1" s="4" t="s">
        <v>14</v>
      </c>
    </row>
    <row r="2" spans="1:15" ht="14.45" x14ac:dyDescent="0.35">
      <c r="A2" t="s">
        <v>15</v>
      </c>
      <c r="B2" t="s">
        <v>16</v>
      </c>
      <c r="C2" t="s">
        <v>17</v>
      </c>
      <c r="D2" t="s">
        <v>18</v>
      </c>
      <c r="E2" t="s">
        <v>19</v>
      </c>
      <c r="F2" t="s">
        <v>20</v>
      </c>
      <c r="G2" t="s">
        <v>21</v>
      </c>
      <c r="H2" t="s">
        <v>19</v>
      </c>
      <c r="I2" t="s">
        <v>22</v>
      </c>
      <c r="J2" t="s">
        <v>23</v>
      </c>
      <c r="K2" t="s">
        <v>24</v>
      </c>
      <c r="L2" t="s">
        <v>25</v>
      </c>
      <c r="M2" t="s">
        <v>19</v>
      </c>
      <c r="N2" t="s">
        <v>19</v>
      </c>
      <c r="O2" t="s">
        <v>19</v>
      </c>
    </row>
    <row r="3" spans="1:15" ht="14.45" x14ac:dyDescent="0.35">
      <c r="A3" t="s">
        <v>26</v>
      </c>
      <c r="B3" t="s">
        <v>27</v>
      </c>
      <c r="C3" t="s">
        <v>19</v>
      </c>
      <c r="D3">
        <v>12</v>
      </c>
      <c r="E3" t="s">
        <v>19</v>
      </c>
      <c r="F3">
        <v>12</v>
      </c>
      <c r="G3" t="s">
        <v>21</v>
      </c>
      <c r="H3" t="s">
        <v>19</v>
      </c>
      <c r="I3" t="s">
        <v>19</v>
      </c>
      <c r="J3">
        <v>12</v>
      </c>
      <c r="K3">
        <v>12</v>
      </c>
      <c r="L3" t="s">
        <v>19</v>
      </c>
      <c r="M3" t="s">
        <v>19</v>
      </c>
      <c r="N3" t="s">
        <v>19</v>
      </c>
      <c r="O3" t="s">
        <v>19</v>
      </c>
    </row>
    <row r="4" spans="1:15" ht="14.45" x14ac:dyDescent="0.35">
      <c r="A4" t="s">
        <v>28</v>
      </c>
      <c r="B4" t="s">
        <v>29</v>
      </c>
      <c r="C4" t="s">
        <v>30</v>
      </c>
      <c r="D4" t="s">
        <v>30</v>
      </c>
      <c r="E4" t="s">
        <v>31</v>
      </c>
      <c r="F4" s="1">
        <v>150</v>
      </c>
      <c r="G4" t="s">
        <v>21</v>
      </c>
      <c r="H4" t="s">
        <v>31</v>
      </c>
      <c r="I4" t="s">
        <v>31</v>
      </c>
      <c r="J4" t="s">
        <v>32</v>
      </c>
      <c r="K4" t="s">
        <v>33</v>
      </c>
      <c r="L4" t="s">
        <v>31</v>
      </c>
      <c r="M4" t="s">
        <v>34</v>
      </c>
      <c r="N4" t="s">
        <v>35</v>
      </c>
      <c r="O4" t="s">
        <v>31</v>
      </c>
    </row>
    <row r="5" spans="1:15" ht="14.45" x14ac:dyDescent="0.35">
      <c r="A5" t="s">
        <v>36</v>
      </c>
      <c r="B5" t="s">
        <v>37</v>
      </c>
      <c r="C5" t="s">
        <v>38</v>
      </c>
      <c r="D5" t="s">
        <v>19</v>
      </c>
      <c r="E5" t="s">
        <v>39</v>
      </c>
      <c r="F5" t="s">
        <v>40</v>
      </c>
      <c r="G5" t="s">
        <v>41</v>
      </c>
      <c r="I5" t="s">
        <v>19</v>
      </c>
      <c r="J5" t="s">
        <v>42</v>
      </c>
      <c r="K5" t="s">
        <v>42</v>
      </c>
      <c r="L5" t="s">
        <v>38</v>
      </c>
      <c r="M5" t="s">
        <v>43</v>
      </c>
      <c r="N5" t="s">
        <v>19</v>
      </c>
      <c r="O5" t="s">
        <v>19</v>
      </c>
    </row>
    <row r="6" spans="1:15" ht="14.45" x14ac:dyDescent="0.35">
      <c r="A6" t="s">
        <v>44</v>
      </c>
      <c r="B6" t="s">
        <v>45</v>
      </c>
      <c r="C6" t="s">
        <v>46</v>
      </c>
      <c r="D6" t="s">
        <v>46</v>
      </c>
      <c r="E6" t="s">
        <v>47</v>
      </c>
      <c r="F6" t="s">
        <v>48</v>
      </c>
      <c r="G6" t="s">
        <v>21</v>
      </c>
      <c r="H6" t="s">
        <v>49</v>
      </c>
      <c r="I6" t="s">
        <v>50</v>
      </c>
      <c r="J6" t="s">
        <v>46</v>
      </c>
      <c r="K6" t="s">
        <v>46</v>
      </c>
      <c r="L6" t="s">
        <v>46</v>
      </c>
      <c r="M6" t="s">
        <v>19</v>
      </c>
      <c r="N6" t="s">
        <v>51</v>
      </c>
      <c r="O6" t="s">
        <v>52</v>
      </c>
    </row>
    <row r="7" spans="1:15" ht="14.45" x14ac:dyDescent="0.35">
      <c r="A7" t="s">
        <v>53</v>
      </c>
      <c r="B7" t="s">
        <v>54</v>
      </c>
      <c r="C7" t="s">
        <v>19</v>
      </c>
      <c r="D7" t="s">
        <v>55</v>
      </c>
      <c r="E7" t="s">
        <v>19</v>
      </c>
      <c r="F7" t="s">
        <v>19</v>
      </c>
      <c r="G7" t="s">
        <v>21</v>
      </c>
      <c r="H7" t="s">
        <v>19</v>
      </c>
      <c r="I7" t="s">
        <v>19</v>
      </c>
      <c r="J7" t="s">
        <v>56</v>
      </c>
      <c r="K7" t="s">
        <v>56</v>
      </c>
      <c r="L7" t="s">
        <v>19</v>
      </c>
      <c r="M7" t="s">
        <v>19</v>
      </c>
      <c r="N7" t="s">
        <v>19</v>
      </c>
      <c r="O7" t="s">
        <v>19</v>
      </c>
    </row>
    <row r="8" spans="1:15" ht="14.45" x14ac:dyDescent="0.35">
      <c r="A8" t="s">
        <v>57</v>
      </c>
      <c r="B8" t="s">
        <v>58</v>
      </c>
      <c r="C8" s="2">
        <v>25</v>
      </c>
      <c r="D8" s="2">
        <v>25</v>
      </c>
      <c r="E8" s="2">
        <v>50</v>
      </c>
      <c r="F8" t="s">
        <v>59</v>
      </c>
      <c r="G8" t="s">
        <v>21</v>
      </c>
      <c r="H8" t="s">
        <v>60</v>
      </c>
      <c r="I8" t="s">
        <v>59</v>
      </c>
      <c r="J8" t="s">
        <v>61</v>
      </c>
      <c r="K8" t="s">
        <v>61</v>
      </c>
      <c r="L8" t="s">
        <v>59</v>
      </c>
      <c r="M8" t="s">
        <v>59</v>
      </c>
      <c r="N8" t="s">
        <v>59</v>
      </c>
      <c r="O8" t="s">
        <v>59</v>
      </c>
    </row>
    <row r="9" spans="1:15" ht="14.45" x14ac:dyDescent="0.35">
      <c r="A9" t="s">
        <v>62</v>
      </c>
      <c r="B9" t="s">
        <v>63</v>
      </c>
      <c r="C9" t="s">
        <v>19</v>
      </c>
      <c r="D9" t="s">
        <v>64</v>
      </c>
      <c r="E9" t="s">
        <v>19</v>
      </c>
      <c r="F9" t="s">
        <v>65</v>
      </c>
      <c r="G9" t="s">
        <v>21</v>
      </c>
      <c r="H9" t="s">
        <v>66</v>
      </c>
      <c r="I9" t="s">
        <v>19</v>
      </c>
      <c r="J9" t="s">
        <v>67</v>
      </c>
      <c r="K9" t="s">
        <v>68</v>
      </c>
      <c r="L9" t="s">
        <v>69</v>
      </c>
      <c r="M9" t="s">
        <v>19</v>
      </c>
      <c r="N9" t="s">
        <v>70</v>
      </c>
      <c r="O9" t="s">
        <v>71</v>
      </c>
    </row>
    <row r="10" spans="1:15" ht="14.45" x14ac:dyDescent="0.35">
      <c r="A10" t="s">
        <v>72</v>
      </c>
      <c r="B10" t="s">
        <v>73</v>
      </c>
      <c r="C10" t="s">
        <v>74</v>
      </c>
      <c r="D10" t="s">
        <v>74</v>
      </c>
      <c r="E10" t="s">
        <v>19</v>
      </c>
      <c r="F10" s="1">
        <v>800</v>
      </c>
      <c r="G10" t="s">
        <v>21</v>
      </c>
      <c r="H10" t="s">
        <v>19</v>
      </c>
      <c r="I10" s="1">
        <v>205</v>
      </c>
      <c r="J10" t="s">
        <v>74</v>
      </c>
      <c r="K10" t="s">
        <v>19</v>
      </c>
      <c r="L10" s="1">
        <v>1085</v>
      </c>
      <c r="M10" t="s">
        <v>19</v>
      </c>
      <c r="N10" t="s">
        <v>19</v>
      </c>
      <c r="O10" t="s">
        <v>19</v>
      </c>
    </row>
    <row r="11" spans="1:15" ht="14.45" x14ac:dyDescent="0.35">
      <c r="A11" t="s">
        <v>75</v>
      </c>
      <c r="B11" t="s">
        <v>76</v>
      </c>
      <c r="C11" t="s">
        <v>19</v>
      </c>
      <c r="D11" t="s">
        <v>77</v>
      </c>
      <c r="E11" t="s">
        <v>78</v>
      </c>
      <c r="F11" s="1">
        <v>20</v>
      </c>
      <c r="G11" t="s">
        <v>41</v>
      </c>
      <c r="I11" t="s">
        <v>19</v>
      </c>
      <c r="J11" s="1">
        <v>150</v>
      </c>
      <c r="K11" s="1">
        <v>150</v>
      </c>
      <c r="L11" s="1">
        <v>400</v>
      </c>
      <c r="M11" s="1">
        <v>900</v>
      </c>
      <c r="N11" t="s">
        <v>19</v>
      </c>
      <c r="O11" t="s">
        <v>19</v>
      </c>
    </row>
    <row r="12" spans="1:15" ht="14.45" x14ac:dyDescent="0.35">
      <c r="A12" t="s">
        <v>79</v>
      </c>
      <c r="B12" t="s">
        <v>80</v>
      </c>
      <c r="C12" t="s">
        <v>81</v>
      </c>
      <c r="D12" t="s">
        <v>82</v>
      </c>
      <c r="E12" t="s">
        <v>19</v>
      </c>
      <c r="F12" s="1">
        <v>85</v>
      </c>
      <c r="G12" t="s">
        <v>41</v>
      </c>
      <c r="I12" s="1">
        <v>50</v>
      </c>
      <c r="J12" s="1">
        <v>50</v>
      </c>
      <c r="K12" t="s">
        <v>19</v>
      </c>
      <c r="L12" s="1">
        <v>85</v>
      </c>
      <c r="M12" t="s">
        <v>83</v>
      </c>
      <c r="N12" t="s">
        <v>19</v>
      </c>
      <c r="O12" t="s">
        <v>19</v>
      </c>
    </row>
    <row r="13" spans="1:15" ht="14.45" x14ac:dyDescent="0.35">
      <c r="A13" t="s">
        <v>84</v>
      </c>
      <c r="B13" t="s">
        <v>85</v>
      </c>
      <c r="C13" t="s">
        <v>19</v>
      </c>
      <c r="D13" t="s">
        <v>86</v>
      </c>
      <c r="E13" t="s">
        <v>19</v>
      </c>
      <c r="F13" t="s">
        <v>87</v>
      </c>
      <c r="G13" t="s">
        <v>21</v>
      </c>
      <c r="H13" t="s">
        <v>88</v>
      </c>
      <c r="I13" t="s">
        <v>89</v>
      </c>
      <c r="J13" t="s">
        <v>19</v>
      </c>
      <c r="K13" t="s">
        <v>90</v>
      </c>
      <c r="L13" t="s">
        <v>86</v>
      </c>
      <c r="M13" t="s">
        <v>19</v>
      </c>
      <c r="N13" t="s">
        <v>19</v>
      </c>
      <c r="O13" t="s">
        <v>91</v>
      </c>
    </row>
    <row r="14" spans="1:15" ht="14.45" x14ac:dyDescent="0.35">
      <c r="A14" t="s">
        <v>92</v>
      </c>
      <c r="B14" t="s">
        <v>93</v>
      </c>
      <c r="C14" t="s">
        <v>94</v>
      </c>
      <c r="D14" t="s">
        <v>94</v>
      </c>
      <c r="E14" t="s">
        <v>59</v>
      </c>
      <c r="F14" t="s">
        <v>95</v>
      </c>
      <c r="G14" t="s">
        <v>21</v>
      </c>
      <c r="H14" t="s">
        <v>96</v>
      </c>
      <c r="I14" t="s">
        <v>97</v>
      </c>
      <c r="J14" t="s">
        <v>97</v>
      </c>
      <c r="K14" t="s">
        <v>98</v>
      </c>
      <c r="L14" t="s">
        <v>59</v>
      </c>
      <c r="M14" t="s">
        <v>59</v>
      </c>
      <c r="N14" t="s">
        <v>59</v>
      </c>
      <c r="O14" t="s">
        <v>99</v>
      </c>
    </row>
    <row r="15" spans="1:15" ht="14.45" x14ac:dyDescent="0.35">
      <c r="A15" t="s">
        <v>100</v>
      </c>
      <c r="B15" t="s">
        <v>101</v>
      </c>
      <c r="C15">
        <v>471</v>
      </c>
      <c r="D15">
        <v>132</v>
      </c>
      <c r="E15">
        <v>821</v>
      </c>
      <c r="F15">
        <v>132</v>
      </c>
      <c r="G15" t="s">
        <v>41</v>
      </c>
      <c r="I15" t="s">
        <v>102</v>
      </c>
      <c r="J15">
        <v>111</v>
      </c>
      <c r="K15">
        <v>111</v>
      </c>
      <c r="L15">
        <v>471</v>
      </c>
      <c r="M15" t="s">
        <v>103</v>
      </c>
      <c r="N15" t="s">
        <v>103</v>
      </c>
      <c r="O15" t="s">
        <v>103</v>
      </c>
    </row>
    <row r="16" spans="1:15" ht="14.45" x14ac:dyDescent="0.35">
      <c r="A16" t="s">
        <v>104</v>
      </c>
      <c r="B16" t="s">
        <v>105</v>
      </c>
      <c r="C16" s="1">
        <v>657</v>
      </c>
      <c r="D16" t="s">
        <v>103</v>
      </c>
      <c r="E16" s="1">
        <v>1382</v>
      </c>
      <c r="F16" s="1">
        <v>250</v>
      </c>
      <c r="G16" t="s">
        <v>106</v>
      </c>
      <c r="I16" t="s">
        <v>103</v>
      </c>
      <c r="J16" s="1">
        <v>657</v>
      </c>
      <c r="K16" s="1">
        <v>657</v>
      </c>
      <c r="L16" s="1">
        <v>657</v>
      </c>
      <c r="M16" s="1">
        <v>1382</v>
      </c>
      <c r="N16" s="1">
        <v>657</v>
      </c>
      <c r="O16" t="s">
        <v>103</v>
      </c>
    </row>
    <row r="17" spans="1:15" ht="14.45" x14ac:dyDescent="0.35">
      <c r="A17" t="s">
        <v>107</v>
      </c>
      <c r="B17" t="s">
        <v>108</v>
      </c>
      <c r="C17" t="s">
        <v>109</v>
      </c>
      <c r="D17" t="s">
        <v>110</v>
      </c>
      <c r="E17" t="s">
        <v>59</v>
      </c>
      <c r="F17" t="s">
        <v>111</v>
      </c>
      <c r="G17" t="s">
        <v>21</v>
      </c>
      <c r="H17" t="s">
        <v>103</v>
      </c>
      <c r="I17" t="s">
        <v>110</v>
      </c>
      <c r="J17" t="s">
        <v>31</v>
      </c>
      <c r="K17" t="s">
        <v>112</v>
      </c>
      <c r="L17" t="s">
        <v>113</v>
      </c>
      <c r="M17" t="s">
        <v>31</v>
      </c>
      <c r="N17" t="s">
        <v>114</v>
      </c>
      <c r="O17" t="s">
        <v>103</v>
      </c>
    </row>
    <row r="18" spans="1:15" x14ac:dyDescent="0.25">
      <c r="A18" t="s">
        <v>115</v>
      </c>
      <c r="B18" t="s">
        <v>116</v>
      </c>
      <c r="C18" s="2">
        <v>76</v>
      </c>
      <c r="D18" s="2">
        <v>76</v>
      </c>
      <c r="E18" t="s">
        <v>59</v>
      </c>
      <c r="F18" t="s">
        <v>59</v>
      </c>
      <c r="G18" t="s">
        <v>21</v>
      </c>
      <c r="H18" t="s">
        <v>117</v>
      </c>
      <c r="I18" t="s">
        <v>59</v>
      </c>
      <c r="J18" s="2">
        <v>76</v>
      </c>
      <c r="K18" s="2">
        <v>66</v>
      </c>
      <c r="L18" s="2">
        <v>142</v>
      </c>
      <c r="M18" t="s">
        <v>59</v>
      </c>
      <c r="N18" t="s">
        <v>59</v>
      </c>
      <c r="O18" t="s">
        <v>59</v>
      </c>
    </row>
    <row r="19" spans="1:15" x14ac:dyDescent="0.25">
      <c r="A19" t="s">
        <v>118</v>
      </c>
      <c r="B19" t="s">
        <v>101</v>
      </c>
      <c r="C19" s="2">
        <v>471</v>
      </c>
      <c r="D19" s="2">
        <v>132</v>
      </c>
      <c r="E19" s="2">
        <v>846</v>
      </c>
      <c r="F19" s="2">
        <v>132</v>
      </c>
      <c r="G19" t="s">
        <v>21</v>
      </c>
      <c r="H19" t="s">
        <v>119</v>
      </c>
      <c r="I19" s="2">
        <v>0</v>
      </c>
      <c r="J19" s="2">
        <v>111</v>
      </c>
      <c r="K19" t="s">
        <v>120</v>
      </c>
      <c r="L19" t="s">
        <v>103</v>
      </c>
      <c r="M19" t="s">
        <v>103</v>
      </c>
      <c r="N19" t="s">
        <v>103</v>
      </c>
      <c r="O19" t="s">
        <v>103</v>
      </c>
    </row>
    <row r="20" spans="1:15" x14ac:dyDescent="0.25">
      <c r="A20" t="s">
        <v>121</v>
      </c>
      <c r="B20" t="s">
        <v>122</v>
      </c>
      <c r="C20" t="s">
        <v>31</v>
      </c>
      <c r="D20" t="s">
        <v>31</v>
      </c>
      <c r="E20" t="s">
        <v>31</v>
      </c>
      <c r="F20" t="s">
        <v>31</v>
      </c>
      <c r="G20" t="s">
        <v>41</v>
      </c>
      <c r="I20" t="s">
        <v>31</v>
      </c>
      <c r="J20" t="s">
        <v>31</v>
      </c>
      <c r="K20" t="s">
        <v>31</v>
      </c>
      <c r="L20" t="s">
        <v>31</v>
      </c>
      <c r="M20" t="s">
        <v>31</v>
      </c>
      <c r="N20" t="s">
        <v>31</v>
      </c>
      <c r="O20" t="s">
        <v>31</v>
      </c>
    </row>
    <row r="21" spans="1:15" x14ac:dyDescent="0.25">
      <c r="A21" t="s">
        <v>123</v>
      </c>
      <c r="B21" t="s">
        <v>124</v>
      </c>
      <c r="C21" t="s">
        <v>19</v>
      </c>
      <c r="D21" t="s">
        <v>19</v>
      </c>
      <c r="E21" t="s">
        <v>19</v>
      </c>
      <c r="F21" t="s">
        <v>19</v>
      </c>
      <c r="G21" t="s">
        <v>41</v>
      </c>
      <c r="I21" t="s">
        <v>19</v>
      </c>
      <c r="J21" s="1">
        <v>20</v>
      </c>
      <c r="K21" s="1">
        <v>20</v>
      </c>
      <c r="L21" t="s">
        <v>19</v>
      </c>
      <c r="M21" t="s">
        <v>19</v>
      </c>
      <c r="N21" t="s">
        <v>19</v>
      </c>
      <c r="O21" t="s">
        <v>19</v>
      </c>
    </row>
    <row r="22" spans="1:15" x14ac:dyDescent="0.25">
      <c r="A22" t="s">
        <v>125</v>
      </c>
      <c r="B22" t="s">
        <v>126</v>
      </c>
      <c r="C22" t="s">
        <v>127</v>
      </c>
      <c r="D22" t="s">
        <v>19</v>
      </c>
      <c r="E22" t="s">
        <v>19</v>
      </c>
      <c r="F22" t="s">
        <v>128</v>
      </c>
      <c r="G22" t="s">
        <v>41</v>
      </c>
      <c r="I22" t="s">
        <v>129</v>
      </c>
      <c r="J22" t="s">
        <v>130</v>
      </c>
      <c r="K22" t="s">
        <v>130</v>
      </c>
      <c r="L22" t="s">
        <v>131</v>
      </c>
      <c r="M22" t="s">
        <v>19</v>
      </c>
      <c r="N22" t="s">
        <v>131</v>
      </c>
      <c r="O22" t="s">
        <v>19</v>
      </c>
    </row>
    <row r="23" spans="1:15" x14ac:dyDescent="0.25">
      <c r="A23" t="s">
        <v>132</v>
      </c>
      <c r="B23" t="s">
        <v>133</v>
      </c>
      <c r="C23" t="s">
        <v>103</v>
      </c>
      <c r="D23" s="1">
        <v>125</v>
      </c>
      <c r="E23" t="s">
        <v>19</v>
      </c>
      <c r="F23" t="s">
        <v>134</v>
      </c>
      <c r="G23" t="s">
        <v>21</v>
      </c>
      <c r="H23" t="s">
        <v>19</v>
      </c>
      <c r="I23" s="1">
        <v>68</v>
      </c>
      <c r="J23" s="1">
        <v>125</v>
      </c>
      <c r="K23" s="1">
        <v>125</v>
      </c>
      <c r="L23" s="1">
        <v>250</v>
      </c>
      <c r="M23" t="s">
        <v>19</v>
      </c>
      <c r="N23" s="1">
        <v>250</v>
      </c>
      <c r="O23" t="s">
        <v>19</v>
      </c>
    </row>
    <row r="24" spans="1:15" x14ac:dyDescent="0.25">
      <c r="A24" t="s">
        <v>135</v>
      </c>
      <c r="B24" t="s">
        <v>136</v>
      </c>
      <c r="C24" s="1">
        <v>464</v>
      </c>
      <c r="D24" s="1">
        <v>138</v>
      </c>
      <c r="E24" s="1">
        <v>775</v>
      </c>
      <c r="F24" s="1">
        <v>464</v>
      </c>
      <c r="G24" t="s">
        <v>21</v>
      </c>
      <c r="H24" t="s">
        <v>137</v>
      </c>
      <c r="I24" s="1">
        <v>138</v>
      </c>
      <c r="J24" s="1">
        <v>120</v>
      </c>
      <c r="K24" s="1">
        <v>120</v>
      </c>
      <c r="L24" t="s">
        <v>138</v>
      </c>
      <c r="M24" t="s">
        <v>59</v>
      </c>
      <c r="N24" t="s">
        <v>139</v>
      </c>
      <c r="O24" s="1">
        <v>20</v>
      </c>
    </row>
    <row r="25" spans="1:15" x14ac:dyDescent="0.25">
      <c r="A25" t="s">
        <v>140</v>
      </c>
      <c r="B25" t="s">
        <v>141</v>
      </c>
      <c r="C25" t="s">
        <v>142</v>
      </c>
      <c r="D25" t="s">
        <v>142</v>
      </c>
      <c r="E25" t="s">
        <v>19</v>
      </c>
      <c r="F25" t="s">
        <v>19</v>
      </c>
      <c r="G25" t="s">
        <v>21</v>
      </c>
      <c r="H25" t="s">
        <v>19</v>
      </c>
      <c r="I25" t="s">
        <v>19</v>
      </c>
      <c r="J25" s="1">
        <v>70</v>
      </c>
      <c r="K25" s="1">
        <v>95</v>
      </c>
      <c r="L25" s="1">
        <v>725</v>
      </c>
      <c r="M25" t="s">
        <v>19</v>
      </c>
      <c r="N25" s="1">
        <v>725</v>
      </c>
      <c r="O25" t="s">
        <v>19</v>
      </c>
    </row>
    <row r="26" spans="1:15" x14ac:dyDescent="0.25">
      <c r="A26" t="s">
        <v>415</v>
      </c>
      <c r="B26" t="s">
        <v>143</v>
      </c>
      <c r="C26">
        <v>275</v>
      </c>
      <c r="D26" t="s">
        <v>416</v>
      </c>
      <c r="E26">
        <v>534</v>
      </c>
      <c r="F26" s="1">
        <v>35</v>
      </c>
      <c r="G26" t="s">
        <v>106</v>
      </c>
      <c r="I26" t="s">
        <v>417</v>
      </c>
      <c r="J26">
        <v>275</v>
      </c>
      <c r="K26">
        <v>275</v>
      </c>
      <c r="L26" t="s">
        <v>418</v>
      </c>
      <c r="M26" s="1">
        <v>607</v>
      </c>
      <c r="N26" t="s">
        <v>418</v>
      </c>
      <c r="O26" s="1">
        <v>25</v>
      </c>
    </row>
    <row r="27" spans="1:15" x14ac:dyDescent="0.25">
      <c r="A27" t="s">
        <v>144</v>
      </c>
      <c r="B27" t="s">
        <v>145</v>
      </c>
      <c r="C27" t="s">
        <v>146</v>
      </c>
      <c r="D27" t="s">
        <v>146</v>
      </c>
      <c r="E27" t="s">
        <v>147</v>
      </c>
      <c r="F27" t="s">
        <v>146</v>
      </c>
      <c r="G27" t="s">
        <v>41</v>
      </c>
      <c r="I27" t="s">
        <v>148</v>
      </c>
      <c r="J27" t="s">
        <v>146</v>
      </c>
      <c r="K27" t="s">
        <v>146</v>
      </c>
      <c r="L27" t="s">
        <v>149</v>
      </c>
      <c r="M27" t="s">
        <v>19</v>
      </c>
      <c r="N27" t="s">
        <v>149</v>
      </c>
      <c r="O27" t="s">
        <v>150</v>
      </c>
    </row>
    <row r="28" spans="1:15" x14ac:dyDescent="0.25">
      <c r="A28" t="s">
        <v>151</v>
      </c>
      <c r="B28" t="s">
        <v>152</v>
      </c>
      <c r="C28">
        <v>270</v>
      </c>
      <c r="D28">
        <v>105</v>
      </c>
      <c r="E28" t="s">
        <v>59</v>
      </c>
      <c r="F28" t="s">
        <v>59</v>
      </c>
      <c r="G28" t="s">
        <v>21</v>
      </c>
      <c r="H28" t="s">
        <v>59</v>
      </c>
      <c r="I28" t="s">
        <v>59</v>
      </c>
      <c r="J28" t="s">
        <v>59</v>
      </c>
      <c r="K28" t="s">
        <v>59</v>
      </c>
      <c r="L28" t="s">
        <v>59</v>
      </c>
      <c r="M28" t="s">
        <v>59</v>
      </c>
      <c r="N28" t="s">
        <v>59</v>
      </c>
      <c r="O28" t="s">
        <v>59</v>
      </c>
    </row>
    <row r="29" spans="1:15" x14ac:dyDescent="0.25">
      <c r="A29" t="s">
        <v>153</v>
      </c>
      <c r="B29" t="s">
        <v>154</v>
      </c>
      <c r="C29" t="s">
        <v>155</v>
      </c>
      <c r="D29" t="s">
        <v>156</v>
      </c>
      <c r="E29" s="1">
        <v>1278</v>
      </c>
      <c r="F29" t="s">
        <v>157</v>
      </c>
      <c r="G29" t="s">
        <v>106</v>
      </c>
      <c r="I29" t="s">
        <v>158</v>
      </c>
      <c r="J29" s="1">
        <v>140</v>
      </c>
      <c r="K29" s="1">
        <v>68</v>
      </c>
      <c r="L29" s="1">
        <v>594</v>
      </c>
      <c r="M29" s="1">
        <v>1596</v>
      </c>
      <c r="N29" t="s">
        <v>19</v>
      </c>
      <c r="O29" t="s">
        <v>159</v>
      </c>
    </row>
    <row r="30" spans="1:15" x14ac:dyDescent="0.25">
      <c r="A30" t="s">
        <v>160</v>
      </c>
      <c r="B30" t="s">
        <v>161</v>
      </c>
      <c r="C30" t="s">
        <v>162</v>
      </c>
      <c r="D30" t="s">
        <v>19</v>
      </c>
      <c r="E30">
        <v>546</v>
      </c>
      <c r="F30" t="s">
        <v>163</v>
      </c>
      <c r="G30" t="s">
        <v>41</v>
      </c>
      <c r="I30" t="s">
        <v>19</v>
      </c>
      <c r="J30" t="s">
        <v>19</v>
      </c>
      <c r="K30">
        <v>358</v>
      </c>
      <c r="L30">
        <v>358</v>
      </c>
      <c r="M30">
        <v>656</v>
      </c>
      <c r="N30" t="s">
        <v>19</v>
      </c>
      <c r="O30" t="s">
        <v>19</v>
      </c>
    </row>
    <row r="31" spans="1:15" x14ac:dyDescent="0.25">
      <c r="A31" t="s">
        <v>164</v>
      </c>
      <c r="B31" t="s">
        <v>165</v>
      </c>
      <c r="C31" t="s">
        <v>166</v>
      </c>
      <c r="D31" t="s">
        <v>167</v>
      </c>
      <c r="E31" t="s">
        <v>31</v>
      </c>
      <c r="F31" t="s">
        <v>168</v>
      </c>
      <c r="G31" t="s">
        <v>21</v>
      </c>
      <c r="H31" t="s">
        <v>31</v>
      </c>
      <c r="I31" t="s">
        <v>169</v>
      </c>
      <c r="J31" t="s">
        <v>170</v>
      </c>
      <c r="K31" t="s">
        <v>170</v>
      </c>
      <c r="L31" t="s">
        <v>171</v>
      </c>
      <c r="M31" t="s">
        <v>31</v>
      </c>
      <c r="N31" t="s">
        <v>31</v>
      </c>
      <c r="O31" t="s">
        <v>172</v>
      </c>
    </row>
    <row r="32" spans="1:15" x14ac:dyDescent="0.25">
      <c r="A32" t="s">
        <v>173</v>
      </c>
      <c r="B32" t="s">
        <v>174</v>
      </c>
      <c r="C32">
        <v>502.9</v>
      </c>
      <c r="D32">
        <v>138.22999999999999</v>
      </c>
      <c r="E32">
        <v>871.67</v>
      </c>
      <c r="F32">
        <v>698.2</v>
      </c>
      <c r="G32" t="s">
        <v>41</v>
      </c>
      <c r="I32">
        <v>52.17</v>
      </c>
      <c r="J32">
        <v>77.569999999999993</v>
      </c>
      <c r="K32">
        <v>502.9</v>
      </c>
      <c r="L32">
        <v>685.48</v>
      </c>
      <c r="M32">
        <v>871.67</v>
      </c>
      <c r="N32">
        <v>685.48</v>
      </c>
      <c r="O32" t="s">
        <v>19</v>
      </c>
    </row>
    <row r="33" spans="1:15" x14ac:dyDescent="0.25">
      <c r="A33" t="s">
        <v>175</v>
      </c>
      <c r="B33" t="s">
        <v>176</v>
      </c>
      <c r="C33" t="s">
        <v>177</v>
      </c>
      <c r="D33" t="s">
        <v>177</v>
      </c>
      <c r="E33" t="s">
        <v>19</v>
      </c>
      <c r="F33" t="s">
        <v>177</v>
      </c>
      <c r="G33" t="s">
        <v>21</v>
      </c>
      <c r="H33" t="s">
        <v>178</v>
      </c>
      <c r="I33" t="s">
        <v>179</v>
      </c>
      <c r="J33" t="s">
        <v>180</v>
      </c>
      <c r="K33" t="s">
        <v>181</v>
      </c>
      <c r="L33" t="s">
        <v>182</v>
      </c>
      <c r="M33" t="s">
        <v>19</v>
      </c>
      <c r="N33" t="s">
        <v>19</v>
      </c>
      <c r="O33" t="s">
        <v>19</v>
      </c>
    </row>
    <row r="34" spans="1:15" x14ac:dyDescent="0.25">
      <c r="A34" t="s">
        <v>183</v>
      </c>
      <c r="B34" t="s">
        <v>184</v>
      </c>
      <c r="C34" t="s">
        <v>185</v>
      </c>
      <c r="D34" t="s">
        <v>19</v>
      </c>
      <c r="E34" t="s">
        <v>19</v>
      </c>
      <c r="F34" t="s">
        <v>186</v>
      </c>
      <c r="G34" t="s">
        <v>21</v>
      </c>
      <c r="H34" t="s">
        <v>19</v>
      </c>
      <c r="I34" t="s">
        <v>19</v>
      </c>
      <c r="J34" t="s">
        <v>187</v>
      </c>
      <c r="K34" t="s">
        <v>187</v>
      </c>
      <c r="L34" t="s">
        <v>188</v>
      </c>
      <c r="M34" t="s">
        <v>19</v>
      </c>
      <c r="N34" t="s">
        <v>19</v>
      </c>
      <c r="O34" t="s">
        <v>19</v>
      </c>
    </row>
    <row r="35" spans="1:15" x14ac:dyDescent="0.25">
      <c r="A35" t="s">
        <v>189</v>
      </c>
      <c r="B35" t="s">
        <v>190</v>
      </c>
      <c r="C35" t="s">
        <v>191</v>
      </c>
      <c r="D35" t="s">
        <v>192</v>
      </c>
      <c r="E35" t="s">
        <v>19</v>
      </c>
      <c r="F35" t="s">
        <v>193</v>
      </c>
      <c r="G35" t="s">
        <v>21</v>
      </c>
      <c r="H35" t="s">
        <v>19</v>
      </c>
      <c r="I35" t="s">
        <v>19</v>
      </c>
      <c r="J35" s="1">
        <v>136</v>
      </c>
      <c r="K35" s="1">
        <v>202</v>
      </c>
      <c r="L35" t="s">
        <v>194</v>
      </c>
      <c r="M35" t="s">
        <v>19</v>
      </c>
      <c r="N35" t="s">
        <v>19</v>
      </c>
      <c r="O35" t="s">
        <v>195</v>
      </c>
    </row>
    <row r="36" spans="1:15" x14ac:dyDescent="0.25">
      <c r="A36" t="s">
        <v>196</v>
      </c>
      <c r="B36" t="s">
        <v>197</v>
      </c>
      <c r="C36">
        <v>475</v>
      </c>
      <c r="D36">
        <v>350</v>
      </c>
      <c r="E36" t="s">
        <v>198</v>
      </c>
      <c r="F36">
        <v>0</v>
      </c>
      <c r="G36" t="s">
        <v>41</v>
      </c>
      <c r="I36" t="s">
        <v>199</v>
      </c>
      <c r="J36">
        <v>350</v>
      </c>
      <c r="K36">
        <v>475</v>
      </c>
      <c r="L36">
        <v>525</v>
      </c>
      <c r="M36" t="s">
        <v>19</v>
      </c>
      <c r="N36">
        <v>660</v>
      </c>
      <c r="O36" t="s">
        <v>19</v>
      </c>
    </row>
    <row r="37" spans="1:15" x14ac:dyDescent="0.25">
      <c r="A37" t="s">
        <v>200</v>
      </c>
      <c r="B37" t="s">
        <v>201</v>
      </c>
      <c r="C37" t="s">
        <v>202</v>
      </c>
      <c r="D37" s="1">
        <v>168</v>
      </c>
      <c r="E37" t="s">
        <v>19</v>
      </c>
      <c r="F37" s="1">
        <v>168</v>
      </c>
      <c r="G37" t="s">
        <v>21</v>
      </c>
      <c r="H37" t="s">
        <v>19</v>
      </c>
      <c r="I37" t="s">
        <v>203</v>
      </c>
      <c r="J37" s="1">
        <v>168</v>
      </c>
      <c r="K37" s="1">
        <v>306</v>
      </c>
      <c r="L37" s="1">
        <v>474</v>
      </c>
      <c r="M37" t="s">
        <v>19</v>
      </c>
      <c r="N37" s="1">
        <v>474</v>
      </c>
      <c r="O37" t="s">
        <v>19</v>
      </c>
    </row>
    <row r="38" spans="1:15" x14ac:dyDescent="0.25">
      <c r="A38" t="s">
        <v>204</v>
      </c>
      <c r="B38" t="s">
        <v>205</v>
      </c>
      <c r="C38" s="1">
        <v>50</v>
      </c>
      <c r="D38" s="1">
        <v>50</v>
      </c>
      <c r="E38" s="1">
        <v>1000</v>
      </c>
      <c r="F38" s="1">
        <v>1000</v>
      </c>
      <c r="G38" t="s">
        <v>41</v>
      </c>
      <c r="I38" t="s">
        <v>19</v>
      </c>
      <c r="J38" s="1">
        <v>50</v>
      </c>
      <c r="K38" s="1">
        <v>50</v>
      </c>
      <c r="L38" t="s">
        <v>19</v>
      </c>
      <c r="M38" t="s">
        <v>19</v>
      </c>
      <c r="N38" t="s">
        <v>206</v>
      </c>
      <c r="O38" t="s">
        <v>19</v>
      </c>
    </row>
    <row r="39" spans="1:15" x14ac:dyDescent="0.25">
      <c r="A39" t="s">
        <v>207</v>
      </c>
      <c r="B39" t="s">
        <v>208</v>
      </c>
      <c r="C39">
        <v>0</v>
      </c>
      <c r="D39">
        <v>0</v>
      </c>
      <c r="E39" t="s">
        <v>19</v>
      </c>
      <c r="F39" t="s">
        <v>19</v>
      </c>
      <c r="G39" t="s">
        <v>21</v>
      </c>
      <c r="H39" t="s">
        <v>19</v>
      </c>
      <c r="I39">
        <v>0</v>
      </c>
      <c r="J39">
        <v>0</v>
      </c>
      <c r="K39">
        <v>0</v>
      </c>
      <c r="L39" t="s">
        <v>19</v>
      </c>
      <c r="M39" t="s">
        <v>19</v>
      </c>
      <c r="N39" t="s">
        <v>19</v>
      </c>
      <c r="O39" t="s">
        <v>19</v>
      </c>
    </row>
    <row r="40" spans="1:15" x14ac:dyDescent="0.25">
      <c r="A40" t="s">
        <v>209</v>
      </c>
      <c r="B40" t="s">
        <v>210</v>
      </c>
      <c r="C40" t="s">
        <v>211</v>
      </c>
      <c r="D40" t="s">
        <v>59</v>
      </c>
      <c r="E40" t="s">
        <v>212</v>
      </c>
      <c r="F40" t="s">
        <v>213</v>
      </c>
      <c r="G40" t="s">
        <v>41</v>
      </c>
      <c r="I40" s="1">
        <v>0</v>
      </c>
      <c r="J40" t="s">
        <v>214</v>
      </c>
      <c r="K40" t="s">
        <v>214</v>
      </c>
      <c r="L40" t="s">
        <v>215</v>
      </c>
      <c r="M40" t="s">
        <v>59</v>
      </c>
      <c r="N40" t="s">
        <v>59</v>
      </c>
      <c r="O40" t="s">
        <v>216</v>
      </c>
    </row>
    <row r="41" spans="1:15" x14ac:dyDescent="0.25">
      <c r="A41" t="s">
        <v>217</v>
      </c>
      <c r="B41" t="s">
        <v>218</v>
      </c>
      <c r="C41" s="1">
        <v>360</v>
      </c>
      <c r="D41" s="1">
        <v>166</v>
      </c>
      <c r="E41" s="1">
        <v>714</v>
      </c>
      <c r="F41" t="s">
        <v>219</v>
      </c>
      <c r="G41" t="s">
        <v>41</v>
      </c>
      <c r="I41" t="s">
        <v>19</v>
      </c>
      <c r="J41" s="1">
        <v>112</v>
      </c>
      <c r="K41" s="1">
        <v>305</v>
      </c>
      <c r="L41" t="s">
        <v>220</v>
      </c>
      <c r="M41" s="1">
        <v>714</v>
      </c>
      <c r="N41" s="1">
        <v>265</v>
      </c>
      <c r="O41" t="s">
        <v>19</v>
      </c>
    </row>
    <row r="42" spans="1:15" x14ac:dyDescent="0.25">
      <c r="A42" t="s">
        <v>221</v>
      </c>
      <c r="B42" t="s">
        <v>222</v>
      </c>
      <c r="C42" t="s">
        <v>19</v>
      </c>
      <c r="D42" t="s">
        <v>223</v>
      </c>
      <c r="E42" t="s">
        <v>19</v>
      </c>
      <c r="F42" t="s">
        <v>19</v>
      </c>
      <c r="G42" t="s">
        <v>21</v>
      </c>
      <c r="H42" t="s">
        <v>19</v>
      </c>
      <c r="I42" s="2">
        <v>50</v>
      </c>
      <c r="J42" s="2">
        <v>300</v>
      </c>
      <c r="K42" s="2">
        <v>200</v>
      </c>
      <c r="L42" t="s">
        <v>19</v>
      </c>
      <c r="M42" t="s">
        <v>19</v>
      </c>
      <c r="N42" t="s">
        <v>19</v>
      </c>
      <c r="O42" t="s">
        <v>19</v>
      </c>
    </row>
    <row r="43" spans="1:15" x14ac:dyDescent="0.25">
      <c r="A43" t="s">
        <v>224</v>
      </c>
      <c r="B43" t="s">
        <v>225</v>
      </c>
      <c r="C43" t="s">
        <v>226</v>
      </c>
      <c r="D43" t="s">
        <v>227</v>
      </c>
      <c r="E43" s="1">
        <v>812</v>
      </c>
      <c r="F43" s="1">
        <v>444</v>
      </c>
      <c r="G43" t="s">
        <v>21</v>
      </c>
      <c r="H43" t="s">
        <v>228</v>
      </c>
      <c r="I43" t="s">
        <v>19</v>
      </c>
      <c r="J43" s="1">
        <v>444</v>
      </c>
      <c r="K43" s="1">
        <v>478</v>
      </c>
      <c r="L43" t="s">
        <v>19</v>
      </c>
      <c r="M43" t="s">
        <v>19</v>
      </c>
      <c r="N43" t="s">
        <v>19</v>
      </c>
      <c r="O43" s="1">
        <v>0</v>
      </c>
    </row>
    <row r="44" spans="1:15" x14ac:dyDescent="0.25">
      <c r="A44" t="s">
        <v>229</v>
      </c>
      <c r="B44" t="s">
        <v>230</v>
      </c>
      <c r="C44" t="s">
        <v>231</v>
      </c>
      <c r="D44" t="s">
        <v>231</v>
      </c>
      <c r="E44" t="s">
        <v>19</v>
      </c>
      <c r="F44" s="1">
        <v>60</v>
      </c>
      <c r="G44" t="s">
        <v>21</v>
      </c>
      <c r="H44" t="s">
        <v>19</v>
      </c>
      <c r="I44" s="1">
        <v>30</v>
      </c>
      <c r="J44" s="1">
        <v>30</v>
      </c>
      <c r="K44" s="1">
        <v>100</v>
      </c>
      <c r="L44" s="1">
        <v>60</v>
      </c>
      <c r="M44" t="s">
        <v>19</v>
      </c>
      <c r="N44" s="1">
        <v>100</v>
      </c>
      <c r="O44" t="s">
        <v>19</v>
      </c>
    </row>
    <row r="45" spans="1:15" x14ac:dyDescent="0.25">
      <c r="A45" t="s">
        <v>232</v>
      </c>
      <c r="B45" t="s">
        <v>233</v>
      </c>
      <c r="C45">
        <v>250</v>
      </c>
      <c r="D45">
        <v>250</v>
      </c>
      <c r="E45">
        <v>715</v>
      </c>
      <c r="F45" t="s">
        <v>19</v>
      </c>
      <c r="G45" t="s">
        <v>21</v>
      </c>
      <c r="H45" t="s">
        <v>234</v>
      </c>
      <c r="I45" t="s">
        <v>19</v>
      </c>
      <c r="J45">
        <v>125</v>
      </c>
      <c r="K45">
        <v>125</v>
      </c>
      <c r="L45" t="s">
        <v>19</v>
      </c>
      <c r="M45" t="s">
        <v>19</v>
      </c>
      <c r="N45" t="s">
        <v>19</v>
      </c>
      <c r="O45" t="s">
        <v>19</v>
      </c>
    </row>
    <row r="46" spans="1:15" x14ac:dyDescent="0.25">
      <c r="A46" t="s">
        <v>235</v>
      </c>
      <c r="B46" t="s">
        <v>236</v>
      </c>
      <c r="C46" t="s">
        <v>19</v>
      </c>
      <c r="D46" t="s">
        <v>237</v>
      </c>
      <c r="E46" t="s">
        <v>19</v>
      </c>
      <c r="F46" t="s">
        <v>19</v>
      </c>
      <c r="G46" t="s">
        <v>21</v>
      </c>
      <c r="H46" t="s">
        <v>19</v>
      </c>
      <c r="I46" t="s">
        <v>19</v>
      </c>
      <c r="J46" s="2">
        <v>240.75</v>
      </c>
      <c r="K46" s="1">
        <v>275</v>
      </c>
      <c r="L46" t="s">
        <v>19</v>
      </c>
      <c r="M46" t="s">
        <v>19</v>
      </c>
      <c r="N46" t="s">
        <v>19</v>
      </c>
      <c r="O46" t="s">
        <v>19</v>
      </c>
    </row>
    <row r="47" spans="1:15" x14ac:dyDescent="0.25">
      <c r="A47" t="s">
        <v>238</v>
      </c>
      <c r="B47" t="s">
        <v>408</v>
      </c>
      <c r="C47" t="s">
        <v>240</v>
      </c>
      <c r="D47" t="s">
        <v>240</v>
      </c>
      <c r="E47" s="1">
        <v>100</v>
      </c>
      <c r="F47" s="1">
        <v>50</v>
      </c>
      <c r="G47" t="s">
        <v>106</v>
      </c>
      <c r="I47" s="1">
        <v>20</v>
      </c>
      <c r="J47" t="s">
        <v>241</v>
      </c>
      <c r="K47" t="s">
        <v>242</v>
      </c>
      <c r="L47" t="s">
        <v>243</v>
      </c>
      <c r="M47" t="s">
        <v>244</v>
      </c>
      <c r="N47" s="1">
        <v>120</v>
      </c>
      <c r="O47" t="s">
        <v>31</v>
      </c>
    </row>
    <row r="48" spans="1:15" x14ac:dyDescent="0.25">
      <c r="A48" t="s">
        <v>245</v>
      </c>
      <c r="B48" t="s">
        <v>246</v>
      </c>
      <c r="C48" t="s">
        <v>247</v>
      </c>
      <c r="D48" t="s">
        <v>247</v>
      </c>
      <c r="E48" t="s">
        <v>19</v>
      </c>
      <c r="F48" t="s">
        <v>248</v>
      </c>
      <c r="G48" t="s">
        <v>21</v>
      </c>
      <c r="H48" t="s">
        <v>19</v>
      </c>
      <c r="I48" t="s">
        <v>19</v>
      </c>
      <c r="J48" t="s">
        <v>249</v>
      </c>
      <c r="K48" t="s">
        <v>250</v>
      </c>
      <c r="L48" t="s">
        <v>251</v>
      </c>
      <c r="M48" t="s">
        <v>19</v>
      </c>
      <c r="N48" t="s">
        <v>252</v>
      </c>
      <c r="O48" t="s">
        <v>19</v>
      </c>
    </row>
    <row r="49" spans="1:15" x14ac:dyDescent="0.25">
      <c r="A49" t="s">
        <v>253</v>
      </c>
      <c r="B49" t="s">
        <v>254</v>
      </c>
      <c r="C49" t="s">
        <v>255</v>
      </c>
      <c r="D49" t="s">
        <v>256</v>
      </c>
      <c r="E49" t="s">
        <v>257</v>
      </c>
      <c r="F49" t="s">
        <v>258</v>
      </c>
      <c r="G49" t="s">
        <v>41</v>
      </c>
      <c r="I49" t="s">
        <v>19</v>
      </c>
      <c r="J49" t="s">
        <v>259</v>
      </c>
      <c r="K49" t="s">
        <v>260</v>
      </c>
      <c r="L49" t="s">
        <v>261</v>
      </c>
      <c r="M49" t="s">
        <v>262</v>
      </c>
      <c r="N49" s="2">
        <v>150</v>
      </c>
      <c r="O49" t="s">
        <v>19</v>
      </c>
    </row>
    <row r="50" spans="1:15" x14ac:dyDescent="0.25">
      <c r="A50" t="s">
        <v>263</v>
      </c>
      <c r="B50" t="s">
        <v>264</v>
      </c>
      <c r="C50" s="2">
        <v>96</v>
      </c>
      <c r="D50" s="2">
        <v>96</v>
      </c>
      <c r="E50" t="s">
        <v>19</v>
      </c>
      <c r="F50" t="s">
        <v>19</v>
      </c>
      <c r="G50" t="s">
        <v>21</v>
      </c>
      <c r="H50" t="s">
        <v>19</v>
      </c>
      <c r="I50" t="s">
        <v>19</v>
      </c>
      <c r="J50" t="s">
        <v>265</v>
      </c>
      <c r="K50" t="s">
        <v>19</v>
      </c>
      <c r="L50" t="s">
        <v>19</v>
      </c>
      <c r="M50" t="s">
        <v>19</v>
      </c>
      <c r="N50" t="s">
        <v>19</v>
      </c>
      <c r="O50" t="s">
        <v>19</v>
      </c>
    </row>
    <row r="51" spans="1:15" x14ac:dyDescent="0.25">
      <c r="A51" t="s">
        <v>266</v>
      </c>
      <c r="B51" t="s">
        <v>267</v>
      </c>
      <c r="C51" s="1">
        <v>600</v>
      </c>
      <c r="D51" t="s">
        <v>59</v>
      </c>
      <c r="E51" t="s">
        <v>59</v>
      </c>
      <c r="F51" s="1">
        <v>1620</v>
      </c>
      <c r="G51" t="s">
        <v>41</v>
      </c>
      <c r="I51" s="1">
        <v>127</v>
      </c>
      <c r="J51" s="1">
        <v>127</v>
      </c>
      <c r="K51" t="s">
        <v>268</v>
      </c>
      <c r="L51" s="1">
        <v>600</v>
      </c>
      <c r="M51" t="s">
        <v>59</v>
      </c>
      <c r="N51" t="s">
        <v>59</v>
      </c>
      <c r="O51" t="s">
        <v>59</v>
      </c>
    </row>
    <row r="52" spans="1:15" x14ac:dyDescent="0.25">
      <c r="A52" t="s">
        <v>269</v>
      </c>
      <c r="B52" t="s">
        <v>270</v>
      </c>
      <c r="C52" t="s">
        <v>271</v>
      </c>
      <c r="D52" t="s">
        <v>19</v>
      </c>
      <c r="E52" t="s">
        <v>272</v>
      </c>
      <c r="F52" t="s">
        <v>273</v>
      </c>
      <c r="G52" t="s">
        <v>106</v>
      </c>
      <c r="I52" t="s">
        <v>274</v>
      </c>
      <c r="J52" t="s">
        <v>271</v>
      </c>
      <c r="K52" t="s">
        <v>271</v>
      </c>
      <c r="L52" t="s">
        <v>275</v>
      </c>
      <c r="M52" t="s">
        <v>276</v>
      </c>
      <c r="N52" t="s">
        <v>275</v>
      </c>
      <c r="O52" s="2">
        <v>25</v>
      </c>
    </row>
    <row r="53" spans="1:15" x14ac:dyDescent="0.25">
      <c r="A53" t="s">
        <v>277</v>
      </c>
      <c r="B53" t="s">
        <v>278</v>
      </c>
      <c r="C53">
        <v>205</v>
      </c>
      <c r="D53">
        <v>205</v>
      </c>
      <c r="E53">
        <v>525</v>
      </c>
      <c r="F53">
        <v>525</v>
      </c>
      <c r="G53" t="s">
        <v>106</v>
      </c>
      <c r="I53">
        <v>135</v>
      </c>
      <c r="J53">
        <v>225</v>
      </c>
      <c r="K53">
        <v>250</v>
      </c>
      <c r="L53">
        <v>850</v>
      </c>
      <c r="M53">
        <v>1575</v>
      </c>
      <c r="N53">
        <v>850</v>
      </c>
      <c r="O53" t="s">
        <v>19</v>
      </c>
    </row>
    <row r="54" spans="1:15" x14ac:dyDescent="0.25">
      <c r="A54" t="s">
        <v>279</v>
      </c>
      <c r="B54" t="s">
        <v>280</v>
      </c>
      <c r="C54" t="s">
        <v>281</v>
      </c>
      <c r="D54" t="s">
        <v>19</v>
      </c>
      <c r="E54">
        <v>1080</v>
      </c>
      <c r="F54" t="s">
        <v>19</v>
      </c>
      <c r="G54" t="s">
        <v>41</v>
      </c>
      <c r="I54" t="s">
        <v>19</v>
      </c>
      <c r="J54" t="s">
        <v>19</v>
      </c>
      <c r="K54" t="s">
        <v>282</v>
      </c>
      <c r="L54">
        <v>1020</v>
      </c>
      <c r="M54" t="s">
        <v>19</v>
      </c>
      <c r="N54" t="s">
        <v>283</v>
      </c>
      <c r="O54" t="s">
        <v>284</v>
      </c>
    </row>
    <row r="55" spans="1:15" x14ac:dyDescent="0.25">
      <c r="A55" t="s">
        <v>285</v>
      </c>
      <c r="B55" t="s">
        <v>286</v>
      </c>
      <c r="C55" t="s">
        <v>287</v>
      </c>
      <c r="D55" t="s">
        <v>288</v>
      </c>
      <c r="E55" t="s">
        <v>19</v>
      </c>
      <c r="F55" t="s">
        <v>288</v>
      </c>
      <c r="G55" t="s">
        <v>21</v>
      </c>
      <c r="H55" t="s">
        <v>19</v>
      </c>
      <c r="I55" t="s">
        <v>289</v>
      </c>
      <c r="J55" t="s">
        <v>290</v>
      </c>
      <c r="K55" t="s">
        <v>290</v>
      </c>
      <c r="L55" t="s">
        <v>19</v>
      </c>
      <c r="M55" t="s">
        <v>19</v>
      </c>
      <c r="N55" t="s">
        <v>19</v>
      </c>
      <c r="O55" t="s">
        <v>291</v>
      </c>
    </row>
    <row r="56" spans="1:15" x14ac:dyDescent="0.25">
      <c r="A56" t="s">
        <v>292</v>
      </c>
      <c r="B56" t="s">
        <v>293</v>
      </c>
      <c r="C56" t="s">
        <v>19</v>
      </c>
      <c r="D56" t="s">
        <v>294</v>
      </c>
      <c r="E56" t="s">
        <v>19</v>
      </c>
      <c r="F56" t="s">
        <v>295</v>
      </c>
      <c r="G56" t="s">
        <v>21</v>
      </c>
      <c r="H56" t="s">
        <v>19</v>
      </c>
      <c r="I56" t="s">
        <v>296</v>
      </c>
      <c r="J56" t="s">
        <v>297</v>
      </c>
      <c r="K56" t="s">
        <v>298</v>
      </c>
      <c r="L56" t="s">
        <v>19</v>
      </c>
      <c r="M56" t="s">
        <v>19</v>
      </c>
      <c r="N56" t="s">
        <v>19</v>
      </c>
      <c r="O56" t="s">
        <v>19</v>
      </c>
    </row>
    <row r="57" spans="1:15" x14ac:dyDescent="0.25">
      <c r="A57" t="s">
        <v>299</v>
      </c>
      <c r="B57" t="s">
        <v>300</v>
      </c>
      <c r="C57" t="s">
        <v>19</v>
      </c>
      <c r="D57" t="s">
        <v>301</v>
      </c>
      <c r="E57" t="s">
        <v>302</v>
      </c>
      <c r="F57" s="1">
        <v>408</v>
      </c>
      <c r="G57" t="s">
        <v>41</v>
      </c>
      <c r="I57" t="s">
        <v>303</v>
      </c>
      <c r="J57" t="s">
        <v>304</v>
      </c>
      <c r="K57" t="s">
        <v>305</v>
      </c>
      <c r="L57" s="1">
        <v>306</v>
      </c>
      <c r="M57" t="s">
        <v>19</v>
      </c>
      <c r="N57" t="s">
        <v>19</v>
      </c>
      <c r="O57" t="s">
        <v>306</v>
      </c>
    </row>
    <row r="58" spans="1:15" x14ac:dyDescent="0.25">
      <c r="A58" t="s">
        <v>307</v>
      </c>
      <c r="B58" t="s">
        <v>308</v>
      </c>
      <c r="C58" t="s">
        <v>19</v>
      </c>
      <c r="D58" s="2">
        <v>50</v>
      </c>
      <c r="E58" s="2">
        <v>50</v>
      </c>
      <c r="F58" t="s">
        <v>19</v>
      </c>
      <c r="G58" t="s">
        <v>21</v>
      </c>
      <c r="H58" t="s">
        <v>19</v>
      </c>
      <c r="I58" t="s">
        <v>19</v>
      </c>
      <c r="J58" s="2">
        <v>50</v>
      </c>
      <c r="K58" s="2">
        <v>50</v>
      </c>
      <c r="L58" t="s">
        <v>19</v>
      </c>
      <c r="M58" t="s">
        <v>19</v>
      </c>
      <c r="N58" t="s">
        <v>19</v>
      </c>
      <c r="O58" t="s">
        <v>19</v>
      </c>
    </row>
    <row r="59" spans="1:15" x14ac:dyDescent="0.25">
      <c r="A59" t="s">
        <v>309</v>
      </c>
      <c r="B59" t="s">
        <v>310</v>
      </c>
      <c r="C59" t="s">
        <v>311</v>
      </c>
      <c r="D59" t="s">
        <v>311</v>
      </c>
      <c r="E59" t="s">
        <v>31</v>
      </c>
      <c r="F59" t="s">
        <v>31</v>
      </c>
      <c r="G59" t="s">
        <v>21</v>
      </c>
      <c r="H59" t="s">
        <v>31</v>
      </c>
      <c r="I59" t="s">
        <v>31</v>
      </c>
      <c r="J59" s="1">
        <v>55</v>
      </c>
      <c r="K59" s="1">
        <v>70</v>
      </c>
      <c r="L59" t="s">
        <v>31</v>
      </c>
      <c r="M59" t="s">
        <v>31</v>
      </c>
      <c r="N59" t="s">
        <v>31</v>
      </c>
      <c r="O59" t="s">
        <v>31</v>
      </c>
    </row>
    <row r="60" spans="1:15" x14ac:dyDescent="0.25">
      <c r="A60" t="s">
        <v>312</v>
      </c>
      <c r="B60" t="s">
        <v>313</v>
      </c>
      <c r="C60" t="s">
        <v>240</v>
      </c>
      <c r="D60" t="s">
        <v>19</v>
      </c>
      <c r="E60" t="s">
        <v>240</v>
      </c>
      <c r="F60" t="s">
        <v>314</v>
      </c>
      <c r="G60" t="s">
        <v>106</v>
      </c>
      <c r="I60" t="s">
        <v>19</v>
      </c>
      <c r="J60" t="s">
        <v>240</v>
      </c>
      <c r="K60" t="s">
        <v>240</v>
      </c>
      <c r="L60" t="s">
        <v>240</v>
      </c>
      <c r="M60" t="s">
        <v>240</v>
      </c>
      <c r="N60" t="s">
        <v>240</v>
      </c>
      <c r="O60" t="s">
        <v>19</v>
      </c>
    </row>
    <row r="61" spans="1:15" x14ac:dyDescent="0.25">
      <c r="A61" t="s">
        <v>315</v>
      </c>
      <c r="B61" t="s">
        <v>316</v>
      </c>
      <c r="C61">
        <v>115.8</v>
      </c>
      <c r="D61">
        <v>81.599999999999994</v>
      </c>
      <c r="E61">
        <v>1158</v>
      </c>
      <c r="F61" s="1">
        <v>960</v>
      </c>
      <c r="G61" t="s">
        <v>41</v>
      </c>
      <c r="I61">
        <v>81.599999999999994</v>
      </c>
      <c r="J61">
        <v>240</v>
      </c>
      <c r="K61">
        <v>240</v>
      </c>
      <c r="L61" t="s">
        <v>317</v>
      </c>
      <c r="M61">
        <v>1158</v>
      </c>
      <c r="N61" t="s">
        <v>19</v>
      </c>
      <c r="O61" t="s">
        <v>318</v>
      </c>
    </row>
    <row r="62" spans="1:15" x14ac:dyDescent="0.25">
      <c r="A62" t="s">
        <v>319</v>
      </c>
      <c r="B62" t="s">
        <v>320</v>
      </c>
      <c r="C62" s="1">
        <v>325</v>
      </c>
      <c r="D62" s="1">
        <v>172</v>
      </c>
      <c r="E62" s="1">
        <v>650</v>
      </c>
      <c r="F62" s="1">
        <v>325</v>
      </c>
      <c r="G62" t="s">
        <v>41</v>
      </c>
      <c r="I62" t="s">
        <v>321</v>
      </c>
      <c r="J62" s="1">
        <v>172</v>
      </c>
      <c r="K62" s="1">
        <v>126</v>
      </c>
      <c r="L62" t="s">
        <v>19</v>
      </c>
      <c r="M62" t="s">
        <v>19</v>
      </c>
      <c r="N62" t="s">
        <v>19</v>
      </c>
      <c r="O62" t="s">
        <v>19</v>
      </c>
    </row>
    <row r="63" spans="1:15" x14ac:dyDescent="0.25">
      <c r="A63" t="s">
        <v>322</v>
      </c>
      <c r="B63" t="s">
        <v>323</v>
      </c>
      <c r="C63" s="2">
        <v>768</v>
      </c>
      <c r="D63" s="2">
        <v>300</v>
      </c>
      <c r="E63" s="2">
        <v>1644</v>
      </c>
      <c r="F63" s="2">
        <v>1644</v>
      </c>
      <c r="G63" t="s">
        <v>21</v>
      </c>
      <c r="H63" t="s">
        <v>324</v>
      </c>
      <c r="I63" t="s">
        <v>103</v>
      </c>
      <c r="J63" t="s">
        <v>325</v>
      </c>
      <c r="K63" s="2">
        <v>300</v>
      </c>
      <c r="L63" s="2">
        <v>768</v>
      </c>
      <c r="M63" s="2">
        <v>1644</v>
      </c>
      <c r="N63" t="s">
        <v>103</v>
      </c>
      <c r="O63" t="s">
        <v>103</v>
      </c>
    </row>
    <row r="64" spans="1:15" x14ac:dyDescent="0.25">
      <c r="A64" t="s">
        <v>326</v>
      </c>
      <c r="B64" t="s">
        <v>327</v>
      </c>
      <c r="C64" s="2">
        <v>1032</v>
      </c>
      <c r="D64" t="s">
        <v>328</v>
      </c>
      <c r="E64" s="2">
        <v>1152</v>
      </c>
      <c r="F64" t="s">
        <v>329</v>
      </c>
      <c r="G64" t="s">
        <v>41</v>
      </c>
      <c r="I64" s="2">
        <v>312</v>
      </c>
      <c r="J64" t="s">
        <v>330</v>
      </c>
      <c r="K64" t="s">
        <v>330</v>
      </c>
      <c r="L64" t="s">
        <v>331</v>
      </c>
      <c r="M64" t="s">
        <v>19</v>
      </c>
      <c r="N64" t="s">
        <v>331</v>
      </c>
      <c r="O64" t="s">
        <v>332</v>
      </c>
    </row>
    <row r="65" spans="1:15" x14ac:dyDescent="0.25">
      <c r="A65" t="s">
        <v>333</v>
      </c>
      <c r="B65" t="s">
        <v>334</v>
      </c>
      <c r="C65" t="s">
        <v>318</v>
      </c>
      <c r="D65" t="s">
        <v>31</v>
      </c>
      <c r="E65" t="s">
        <v>31</v>
      </c>
      <c r="F65" t="s">
        <v>31</v>
      </c>
      <c r="G65" t="s">
        <v>21</v>
      </c>
      <c r="H65" t="s">
        <v>31</v>
      </c>
      <c r="I65" t="s">
        <v>31</v>
      </c>
      <c r="J65" s="1">
        <v>70</v>
      </c>
      <c r="K65" s="1">
        <v>130</v>
      </c>
      <c r="L65" t="s">
        <v>31</v>
      </c>
      <c r="M65" t="s">
        <v>31</v>
      </c>
      <c r="N65" t="s">
        <v>31</v>
      </c>
      <c r="O65" t="s">
        <v>31</v>
      </c>
    </row>
    <row r="66" spans="1:15" x14ac:dyDescent="0.25">
      <c r="A66" t="s">
        <v>335</v>
      </c>
      <c r="B66" t="s">
        <v>336</v>
      </c>
      <c r="C66" t="s">
        <v>337</v>
      </c>
      <c r="D66" t="s">
        <v>103</v>
      </c>
      <c r="E66" t="s">
        <v>338</v>
      </c>
      <c r="F66" s="1">
        <v>280</v>
      </c>
      <c r="G66" t="s">
        <v>41</v>
      </c>
      <c r="I66" s="1">
        <v>210</v>
      </c>
      <c r="J66" t="s">
        <v>339</v>
      </c>
      <c r="K66" t="s">
        <v>340</v>
      </c>
      <c r="L66" t="s">
        <v>341</v>
      </c>
      <c r="M66" t="s">
        <v>342</v>
      </c>
      <c r="N66" s="1">
        <v>720</v>
      </c>
      <c r="O66" s="1">
        <v>25</v>
      </c>
    </row>
    <row r="67" spans="1:15" x14ac:dyDescent="0.25">
      <c r="A67" t="s">
        <v>343</v>
      </c>
      <c r="B67" t="s">
        <v>344</v>
      </c>
      <c r="C67" s="2">
        <v>100</v>
      </c>
      <c r="D67" t="s">
        <v>19</v>
      </c>
      <c r="E67" t="s">
        <v>19</v>
      </c>
      <c r="F67" t="s">
        <v>19</v>
      </c>
      <c r="G67" t="s">
        <v>21</v>
      </c>
      <c r="H67" t="s">
        <v>19</v>
      </c>
      <c r="I67" t="s">
        <v>19</v>
      </c>
      <c r="J67" s="2">
        <v>100</v>
      </c>
      <c r="K67" s="2">
        <v>100.11</v>
      </c>
      <c r="L67" t="s">
        <v>19</v>
      </c>
      <c r="M67" t="s">
        <v>19</v>
      </c>
      <c r="N67" t="s">
        <v>19</v>
      </c>
      <c r="O67" t="s">
        <v>19</v>
      </c>
    </row>
    <row r="68" spans="1:15" x14ac:dyDescent="0.25">
      <c r="A68" t="s">
        <v>345</v>
      </c>
      <c r="B68" t="s">
        <v>346</v>
      </c>
      <c r="C68" t="s">
        <v>347</v>
      </c>
      <c r="D68" t="s">
        <v>19</v>
      </c>
      <c r="E68" t="s">
        <v>19</v>
      </c>
      <c r="F68" t="s">
        <v>348</v>
      </c>
      <c r="G68" t="s">
        <v>21</v>
      </c>
      <c r="H68" t="s">
        <v>349</v>
      </c>
      <c r="I68" t="s">
        <v>19</v>
      </c>
      <c r="J68" t="s">
        <v>350</v>
      </c>
      <c r="K68" t="s">
        <v>350</v>
      </c>
      <c r="L68" t="s">
        <v>19</v>
      </c>
      <c r="M68" t="s">
        <v>19</v>
      </c>
      <c r="N68" t="s">
        <v>19</v>
      </c>
      <c r="O68" t="s">
        <v>19</v>
      </c>
    </row>
    <row r="69" spans="1:15" x14ac:dyDescent="0.25">
      <c r="A69" t="s">
        <v>351</v>
      </c>
      <c r="B69" t="s">
        <v>145</v>
      </c>
      <c r="C69" s="2">
        <v>275</v>
      </c>
      <c r="D69" s="2">
        <v>275</v>
      </c>
      <c r="E69" s="2">
        <v>690</v>
      </c>
      <c r="F69" s="2">
        <v>25</v>
      </c>
      <c r="G69" t="s">
        <v>41</v>
      </c>
      <c r="I69" s="2">
        <v>90</v>
      </c>
      <c r="J69" s="2">
        <v>275</v>
      </c>
      <c r="K69" s="2">
        <v>275</v>
      </c>
      <c r="L69" s="2">
        <v>550</v>
      </c>
      <c r="M69" t="s">
        <v>31</v>
      </c>
      <c r="N69" s="2">
        <v>550</v>
      </c>
      <c r="O69" s="2">
        <v>25</v>
      </c>
    </row>
    <row r="70" spans="1:15" x14ac:dyDescent="0.25">
      <c r="A70" t="s">
        <v>352</v>
      </c>
      <c r="B70" t="s">
        <v>353</v>
      </c>
      <c r="C70" t="s">
        <v>354</v>
      </c>
      <c r="D70" t="s">
        <v>19</v>
      </c>
      <c r="E70" t="s">
        <v>19</v>
      </c>
      <c r="F70" t="s">
        <v>355</v>
      </c>
      <c r="G70" t="s">
        <v>21</v>
      </c>
      <c r="H70" t="s">
        <v>356</v>
      </c>
      <c r="I70" t="s">
        <v>357</v>
      </c>
      <c r="J70" s="1">
        <v>420</v>
      </c>
      <c r="K70" t="s">
        <v>19</v>
      </c>
      <c r="L70" t="s">
        <v>358</v>
      </c>
      <c r="M70" t="s">
        <v>19</v>
      </c>
      <c r="N70" t="s">
        <v>19</v>
      </c>
      <c r="O70" t="s">
        <v>359</v>
      </c>
    </row>
    <row r="71" spans="1:15" x14ac:dyDescent="0.25">
      <c r="A71" t="s">
        <v>360</v>
      </c>
      <c r="B71" t="s">
        <v>16</v>
      </c>
      <c r="C71" s="1">
        <v>144</v>
      </c>
      <c r="D71" t="s">
        <v>103</v>
      </c>
      <c r="E71" t="s">
        <v>103</v>
      </c>
      <c r="F71" t="s">
        <v>103</v>
      </c>
      <c r="G71" t="s">
        <v>21</v>
      </c>
      <c r="H71" t="s">
        <v>103</v>
      </c>
      <c r="I71" s="1">
        <v>54</v>
      </c>
      <c r="J71" s="1">
        <v>240</v>
      </c>
      <c r="K71" s="1">
        <v>240</v>
      </c>
      <c r="L71" t="s">
        <v>103</v>
      </c>
      <c r="M71" t="s">
        <v>361</v>
      </c>
      <c r="N71" t="s">
        <v>103</v>
      </c>
      <c r="O71" t="s">
        <v>103</v>
      </c>
    </row>
    <row r="72" spans="1:15" x14ac:dyDescent="0.25">
      <c r="A72" t="s">
        <v>362</v>
      </c>
      <c r="B72" t="s">
        <v>145</v>
      </c>
      <c r="C72" s="1">
        <v>415</v>
      </c>
      <c r="D72" s="1">
        <v>275</v>
      </c>
      <c r="E72" s="1">
        <v>690</v>
      </c>
      <c r="F72" t="s">
        <v>19</v>
      </c>
      <c r="G72" t="s">
        <v>41</v>
      </c>
      <c r="I72" s="1">
        <v>90</v>
      </c>
      <c r="J72" s="1">
        <v>275</v>
      </c>
      <c r="K72" s="1">
        <v>275</v>
      </c>
      <c r="L72" s="1">
        <v>550</v>
      </c>
      <c r="M72" t="s">
        <v>19</v>
      </c>
      <c r="N72" s="1">
        <v>550</v>
      </c>
      <c r="O72" s="1">
        <v>25</v>
      </c>
    </row>
    <row r="73" spans="1:15" x14ac:dyDescent="0.25">
      <c r="A73" t="s">
        <v>363</v>
      </c>
      <c r="B73" t="s">
        <v>364</v>
      </c>
      <c r="C73" t="s">
        <v>365</v>
      </c>
      <c r="D73" t="s">
        <v>366</v>
      </c>
      <c r="E73" t="s">
        <v>19</v>
      </c>
      <c r="F73" t="s">
        <v>367</v>
      </c>
      <c r="G73" t="s">
        <v>21</v>
      </c>
      <c r="H73" t="s">
        <v>368</v>
      </c>
      <c r="I73" t="s">
        <v>369</v>
      </c>
      <c r="J73" t="s">
        <v>370</v>
      </c>
      <c r="K73" t="s">
        <v>19</v>
      </c>
      <c r="L73" t="s">
        <v>365</v>
      </c>
      <c r="M73" t="s">
        <v>19</v>
      </c>
      <c r="N73" t="s">
        <v>19</v>
      </c>
      <c r="O73" t="s">
        <v>19</v>
      </c>
    </row>
    <row r="74" spans="1:15" x14ac:dyDescent="0.25">
      <c r="A74" t="s">
        <v>371</v>
      </c>
      <c r="B74" t="s">
        <v>372</v>
      </c>
      <c r="C74" t="s">
        <v>19</v>
      </c>
      <c r="D74">
        <v>192</v>
      </c>
      <c r="E74">
        <v>432</v>
      </c>
      <c r="F74">
        <v>240</v>
      </c>
      <c r="G74" t="s">
        <v>41</v>
      </c>
      <c r="I74">
        <v>75</v>
      </c>
      <c r="J74">
        <v>150</v>
      </c>
      <c r="K74">
        <v>150</v>
      </c>
      <c r="L74" t="s">
        <v>19</v>
      </c>
      <c r="M74" t="s">
        <v>19</v>
      </c>
      <c r="N74" t="s">
        <v>19</v>
      </c>
      <c r="O74" t="s">
        <v>19</v>
      </c>
    </row>
    <row r="75" spans="1:15" x14ac:dyDescent="0.25">
      <c r="A75" t="s">
        <v>373</v>
      </c>
      <c r="B75" t="s">
        <v>374</v>
      </c>
      <c r="C75" t="s">
        <v>19</v>
      </c>
      <c r="D75" s="1">
        <v>225</v>
      </c>
      <c r="E75" t="s">
        <v>19</v>
      </c>
      <c r="F75" t="s">
        <v>19</v>
      </c>
      <c r="G75" t="s">
        <v>21</v>
      </c>
      <c r="H75" t="s">
        <v>19</v>
      </c>
      <c r="I75" s="1">
        <v>125</v>
      </c>
      <c r="J75" s="1">
        <v>155</v>
      </c>
      <c r="K75" s="1">
        <v>155</v>
      </c>
      <c r="L75" t="s">
        <v>19</v>
      </c>
      <c r="M75" s="1">
        <v>400</v>
      </c>
      <c r="N75" t="s">
        <v>19</v>
      </c>
      <c r="O75" t="s">
        <v>19</v>
      </c>
    </row>
    <row r="76" spans="1:15" x14ac:dyDescent="0.25">
      <c r="A76" t="s">
        <v>375</v>
      </c>
      <c r="B76" t="s">
        <v>376</v>
      </c>
      <c r="C76" s="1">
        <v>106</v>
      </c>
      <c r="D76" s="1">
        <v>68</v>
      </c>
      <c r="E76" s="1">
        <v>450</v>
      </c>
      <c r="F76" s="1">
        <v>106</v>
      </c>
      <c r="G76" t="s">
        <v>41</v>
      </c>
      <c r="I76" s="1">
        <v>22</v>
      </c>
      <c r="J76" s="1">
        <v>68</v>
      </c>
      <c r="K76" s="1">
        <v>68</v>
      </c>
      <c r="L76" t="s">
        <v>19</v>
      </c>
      <c r="M76" t="s">
        <v>19</v>
      </c>
      <c r="N76" t="s">
        <v>19</v>
      </c>
      <c r="O76" t="s">
        <v>19</v>
      </c>
    </row>
    <row r="77" spans="1:15" x14ac:dyDescent="0.25">
      <c r="A77" t="s">
        <v>377</v>
      </c>
      <c r="B77" t="s">
        <v>378</v>
      </c>
      <c r="C77" t="s">
        <v>379</v>
      </c>
      <c r="D77" t="s">
        <v>380</v>
      </c>
      <c r="E77">
        <v>655</v>
      </c>
      <c r="F77">
        <v>0</v>
      </c>
      <c r="G77" t="s">
        <v>21</v>
      </c>
      <c r="H77" t="s">
        <v>381</v>
      </c>
      <c r="I77" t="s">
        <v>382</v>
      </c>
      <c r="J77">
        <v>90</v>
      </c>
      <c r="K77">
        <v>90</v>
      </c>
      <c r="L77" t="s">
        <v>103</v>
      </c>
      <c r="M77" t="s">
        <v>103</v>
      </c>
      <c r="N77" t="s">
        <v>103</v>
      </c>
      <c r="O77" t="s">
        <v>103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workbookViewId="0"/>
  </sheetViews>
  <sheetFormatPr defaultRowHeight="15" x14ac:dyDescent="0.25"/>
  <cols>
    <col min="1" max="1" width="40.5703125" bestFit="1" customWidth="1"/>
    <col min="2" max="2" width="40.5703125" style="6" customWidth="1"/>
  </cols>
  <sheetData>
    <row r="1" spans="1:2" ht="58.5" thickBot="1" x14ac:dyDescent="0.4">
      <c r="A1" s="4" t="s">
        <v>1</v>
      </c>
      <c r="B1" s="5" t="s">
        <v>10</v>
      </c>
    </row>
    <row r="2" spans="1:2" ht="14.45" x14ac:dyDescent="0.35">
      <c r="A2" t="s">
        <v>286</v>
      </c>
      <c r="B2" s="6">
        <v>105</v>
      </c>
    </row>
    <row r="3" spans="1:2" ht="14.45" x14ac:dyDescent="0.35">
      <c r="A3" t="s">
        <v>37</v>
      </c>
      <c r="B3" s="6">
        <v>108</v>
      </c>
    </row>
    <row r="4" spans="1:2" ht="14.45" x14ac:dyDescent="0.35">
      <c r="A4" t="s">
        <v>101</v>
      </c>
      <c r="B4" s="6">
        <v>111</v>
      </c>
    </row>
    <row r="5" spans="1:2" ht="14.45" x14ac:dyDescent="0.35">
      <c r="A5" t="s">
        <v>133</v>
      </c>
      <c r="B5" s="6">
        <v>125</v>
      </c>
    </row>
    <row r="6" spans="1:2" ht="14.45" x14ac:dyDescent="0.35">
      <c r="A6" t="s">
        <v>210</v>
      </c>
      <c r="B6" s="6">
        <v>125</v>
      </c>
    </row>
    <row r="7" spans="1:2" ht="14.45" x14ac:dyDescent="0.35">
      <c r="A7" t="s">
        <v>233</v>
      </c>
      <c r="B7" s="6">
        <v>125</v>
      </c>
    </row>
    <row r="8" spans="1:2" ht="14.45" x14ac:dyDescent="0.35">
      <c r="A8" t="s">
        <v>320</v>
      </c>
      <c r="B8" s="6">
        <v>126</v>
      </c>
    </row>
    <row r="9" spans="1:2" ht="14.45" x14ac:dyDescent="0.35">
      <c r="A9" t="s">
        <v>334</v>
      </c>
      <c r="B9" s="6">
        <v>130</v>
      </c>
    </row>
    <row r="10" spans="1:2" ht="14.45" x14ac:dyDescent="0.35">
      <c r="A10" t="s">
        <v>346</v>
      </c>
      <c r="B10" s="6">
        <f>45*3</f>
        <v>135</v>
      </c>
    </row>
    <row r="11" spans="1:2" ht="14.45" x14ac:dyDescent="0.35">
      <c r="A11" t="s">
        <v>126</v>
      </c>
      <c r="B11" s="6">
        <v>144</v>
      </c>
    </row>
    <row r="12" spans="1:2" ht="14.45" x14ac:dyDescent="0.35">
      <c r="A12" t="s">
        <v>165</v>
      </c>
      <c r="B12" s="6">
        <v>144</v>
      </c>
    </row>
    <row r="13" spans="1:2" ht="14.45" x14ac:dyDescent="0.35">
      <c r="A13" t="s">
        <v>76</v>
      </c>
      <c r="B13" s="6">
        <v>150</v>
      </c>
    </row>
    <row r="14" spans="1:2" ht="14.45" x14ac:dyDescent="0.35">
      <c r="A14" t="s">
        <v>254</v>
      </c>
      <c r="B14" s="6">
        <v>150</v>
      </c>
    </row>
    <row r="15" spans="1:2" ht="14.45" x14ac:dyDescent="0.35">
      <c r="A15" t="s">
        <v>372</v>
      </c>
      <c r="B15" s="6">
        <v>150</v>
      </c>
    </row>
    <row r="16" spans="1:2" ht="14.45" x14ac:dyDescent="0.35">
      <c r="A16" t="s">
        <v>374</v>
      </c>
      <c r="B16" s="6">
        <v>155</v>
      </c>
    </row>
    <row r="17" spans="1:2" ht="14.45" x14ac:dyDescent="0.35">
      <c r="A17" t="s">
        <v>29</v>
      </c>
      <c r="B17" s="6">
        <v>165</v>
      </c>
    </row>
    <row r="18" spans="1:2" x14ac:dyDescent="0.25">
      <c r="A18" t="s">
        <v>16</v>
      </c>
      <c r="B18" s="6">
        <v>200</v>
      </c>
    </row>
    <row r="19" spans="1:2" x14ac:dyDescent="0.25">
      <c r="A19" t="s">
        <v>222</v>
      </c>
      <c r="B19" s="6">
        <v>200</v>
      </c>
    </row>
    <row r="20" spans="1:2" x14ac:dyDescent="0.25">
      <c r="A20" t="s">
        <v>190</v>
      </c>
      <c r="B20" s="6">
        <v>202</v>
      </c>
    </row>
    <row r="21" spans="1:2" x14ac:dyDescent="0.25">
      <c r="A21" t="s">
        <v>316</v>
      </c>
      <c r="B21" s="6">
        <v>240</v>
      </c>
    </row>
    <row r="22" spans="1:2" x14ac:dyDescent="0.25">
      <c r="A22" t="s">
        <v>16</v>
      </c>
      <c r="B22" s="6">
        <v>240</v>
      </c>
    </row>
    <row r="23" spans="1:2" x14ac:dyDescent="0.25">
      <c r="A23" t="s">
        <v>278</v>
      </c>
      <c r="B23" s="6">
        <v>250</v>
      </c>
    </row>
    <row r="24" spans="1:2" x14ac:dyDescent="0.25">
      <c r="A24" t="s">
        <v>143</v>
      </c>
      <c r="B24" s="6">
        <v>275</v>
      </c>
    </row>
    <row r="25" spans="1:2" x14ac:dyDescent="0.25">
      <c r="A25" t="s">
        <v>145</v>
      </c>
      <c r="B25" s="6">
        <v>275</v>
      </c>
    </row>
    <row r="26" spans="1:2" x14ac:dyDescent="0.25">
      <c r="A26" t="s">
        <v>236</v>
      </c>
      <c r="B26" s="6">
        <v>275</v>
      </c>
    </row>
    <row r="27" spans="1:2" x14ac:dyDescent="0.25">
      <c r="A27" t="s">
        <v>145</v>
      </c>
      <c r="B27" s="6">
        <v>275</v>
      </c>
    </row>
    <row r="28" spans="1:2" x14ac:dyDescent="0.25">
      <c r="A28" t="s">
        <v>145</v>
      </c>
      <c r="B28" s="6">
        <v>275</v>
      </c>
    </row>
    <row r="29" spans="1:2" x14ac:dyDescent="0.25">
      <c r="A29" t="s">
        <v>93</v>
      </c>
      <c r="B29" s="6">
        <v>277</v>
      </c>
    </row>
    <row r="30" spans="1:2" x14ac:dyDescent="0.25">
      <c r="A30" t="s">
        <v>108</v>
      </c>
      <c r="B30" s="6">
        <v>284</v>
      </c>
    </row>
    <row r="31" spans="1:2" x14ac:dyDescent="0.25">
      <c r="A31" t="s">
        <v>300</v>
      </c>
      <c r="B31" s="6">
        <v>296</v>
      </c>
    </row>
    <row r="32" spans="1:2" x14ac:dyDescent="0.25">
      <c r="A32" t="s">
        <v>323</v>
      </c>
      <c r="B32" s="6">
        <v>300</v>
      </c>
    </row>
    <row r="33" spans="1:2" x14ac:dyDescent="0.25">
      <c r="A33" t="s">
        <v>218</v>
      </c>
      <c r="B33" s="6">
        <v>305</v>
      </c>
    </row>
    <row r="34" spans="1:2" x14ac:dyDescent="0.25">
      <c r="A34" t="s">
        <v>405</v>
      </c>
      <c r="B34" s="6">
        <v>306</v>
      </c>
    </row>
    <row r="35" spans="1:2" x14ac:dyDescent="0.25">
      <c r="A35" t="s">
        <v>184</v>
      </c>
      <c r="B35" s="6">
        <v>348</v>
      </c>
    </row>
    <row r="36" spans="1:2" x14ac:dyDescent="0.25">
      <c r="A36" t="s">
        <v>161</v>
      </c>
      <c r="B36" s="6">
        <v>358</v>
      </c>
    </row>
    <row r="37" spans="1:2" x14ac:dyDescent="0.25">
      <c r="A37" t="s">
        <v>45</v>
      </c>
      <c r="B37" s="6">
        <v>395</v>
      </c>
    </row>
    <row r="38" spans="1:2" x14ac:dyDescent="0.25">
      <c r="A38" t="s">
        <v>280</v>
      </c>
      <c r="B38" s="6">
        <v>402.12</v>
      </c>
    </row>
    <row r="39" spans="1:2" x14ac:dyDescent="0.25">
      <c r="A39" t="s">
        <v>197</v>
      </c>
      <c r="B39" s="6">
        <v>475</v>
      </c>
    </row>
    <row r="40" spans="1:2" x14ac:dyDescent="0.25">
      <c r="A40" t="s">
        <v>225</v>
      </c>
      <c r="B40" s="6">
        <v>478</v>
      </c>
    </row>
    <row r="41" spans="1:2" x14ac:dyDescent="0.25">
      <c r="A41" t="s">
        <v>174</v>
      </c>
      <c r="B41" s="6">
        <v>502.9</v>
      </c>
    </row>
    <row r="42" spans="1:2" x14ac:dyDescent="0.25">
      <c r="A42" t="s">
        <v>327</v>
      </c>
      <c r="B42" s="6">
        <v>504</v>
      </c>
    </row>
    <row r="43" spans="1:2" x14ac:dyDescent="0.25">
      <c r="A43" t="s">
        <v>267</v>
      </c>
      <c r="B43" s="6">
        <v>600</v>
      </c>
    </row>
    <row r="44" spans="1:2" x14ac:dyDescent="0.25">
      <c r="A44" t="s">
        <v>85</v>
      </c>
      <c r="B44" s="6">
        <v>640</v>
      </c>
    </row>
    <row r="45" spans="1:2" x14ac:dyDescent="0.25">
      <c r="A45" t="s">
        <v>105</v>
      </c>
      <c r="B45" s="6">
        <v>657</v>
      </c>
    </row>
    <row r="46" spans="1:2" x14ac:dyDescent="0.25">
      <c r="A46" t="s">
        <v>246</v>
      </c>
      <c r="B46" s="6">
        <v>680</v>
      </c>
    </row>
    <row r="47" spans="1:2" x14ac:dyDescent="0.25">
      <c r="A47" t="s">
        <v>336</v>
      </c>
      <c r="B47" s="6">
        <v>720</v>
      </c>
    </row>
    <row r="48" spans="1:2" x14ac:dyDescent="0.25">
      <c r="A48" t="s">
        <v>270</v>
      </c>
      <c r="B48" s="6">
        <f>65.5*12</f>
        <v>786</v>
      </c>
    </row>
    <row r="49" spans="1:2" x14ac:dyDescent="0.25">
      <c r="A49" t="s">
        <v>293</v>
      </c>
      <c r="B49" s="6">
        <v>1685</v>
      </c>
    </row>
    <row r="50" spans="1:2" x14ac:dyDescent="0.25">
      <c r="A50" t="s">
        <v>63</v>
      </c>
      <c r="B50" s="6">
        <f>1041*2</f>
        <v>2082</v>
      </c>
    </row>
    <row r="52" spans="1:2" x14ac:dyDescent="0.25">
      <c r="A52" s="38" t="s">
        <v>426</v>
      </c>
      <c r="B52" s="40">
        <f>COUNT(B2:B50)</f>
        <v>49</v>
      </c>
    </row>
    <row r="53" spans="1:2" x14ac:dyDescent="0.25">
      <c r="A53" s="38" t="s">
        <v>422</v>
      </c>
      <c r="B53" s="41">
        <f>MAX(B2:B50)</f>
        <v>2082</v>
      </c>
    </row>
    <row r="54" spans="1:2" x14ac:dyDescent="0.25">
      <c r="A54" s="38" t="s">
        <v>423</v>
      </c>
      <c r="B54" s="41">
        <f>MIN(B2:B50)</f>
        <v>105</v>
      </c>
    </row>
    <row r="55" spans="1:2" x14ac:dyDescent="0.25">
      <c r="A55" s="38" t="s">
        <v>424</v>
      </c>
      <c r="B55" s="41">
        <f>AVERAGE(B2:B50)</f>
        <v>366.04122448979587</v>
      </c>
    </row>
    <row r="57" spans="1:2" ht="16.5" thickBot="1" x14ac:dyDescent="0.3">
      <c r="A57" s="45" t="s">
        <v>386</v>
      </c>
      <c r="B57" s="45"/>
    </row>
    <row r="58" spans="1:2" x14ac:dyDescent="0.25">
      <c r="A58" t="s">
        <v>73</v>
      </c>
      <c r="B58" s="6" t="s">
        <v>19</v>
      </c>
    </row>
    <row r="59" spans="1:2" x14ac:dyDescent="0.25">
      <c r="A59" t="s">
        <v>80</v>
      </c>
      <c r="B59" s="6" t="s">
        <v>19</v>
      </c>
    </row>
    <row r="60" spans="1:2" x14ac:dyDescent="0.25">
      <c r="A60" t="s">
        <v>122</v>
      </c>
      <c r="B60" s="6" t="s">
        <v>19</v>
      </c>
    </row>
    <row r="61" spans="1:2" x14ac:dyDescent="0.25">
      <c r="A61" t="s">
        <v>152</v>
      </c>
      <c r="B61" s="6" t="s">
        <v>19</v>
      </c>
    </row>
    <row r="62" spans="1:2" x14ac:dyDescent="0.25">
      <c r="A62" t="s">
        <v>176</v>
      </c>
      <c r="B62" s="6" t="s">
        <v>19</v>
      </c>
    </row>
    <row r="63" spans="1:2" x14ac:dyDescent="0.25">
      <c r="A63" t="s">
        <v>264</v>
      </c>
      <c r="B63" s="6" t="s">
        <v>19</v>
      </c>
    </row>
    <row r="64" spans="1:2" x14ac:dyDescent="0.25">
      <c r="A64" t="s">
        <v>353</v>
      </c>
      <c r="B64" s="6" t="s">
        <v>19</v>
      </c>
    </row>
    <row r="65" spans="1:2" x14ac:dyDescent="0.25">
      <c r="A65" t="s">
        <v>364</v>
      </c>
      <c r="B65" s="6" t="s">
        <v>19</v>
      </c>
    </row>
    <row r="66" spans="1:2" x14ac:dyDescent="0.25">
      <c r="A66" t="s">
        <v>419</v>
      </c>
      <c r="B66" s="6" t="s">
        <v>19</v>
      </c>
    </row>
    <row r="68" spans="1:2" x14ac:dyDescent="0.25">
      <c r="A68" s="38" t="s">
        <v>427</v>
      </c>
      <c r="B68" s="40">
        <v>9</v>
      </c>
    </row>
    <row r="70" spans="1:2" x14ac:dyDescent="0.25">
      <c r="A70" s="49" t="s">
        <v>412</v>
      </c>
      <c r="B70" s="49"/>
    </row>
  </sheetData>
  <sortState ref="A2:B61">
    <sortCondition ref="B2:B61"/>
  </sortState>
  <mergeCells count="2">
    <mergeCell ref="A57:B57"/>
    <mergeCell ref="A70:B70"/>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workbookViewId="0"/>
  </sheetViews>
  <sheetFormatPr defaultRowHeight="15" x14ac:dyDescent="0.25"/>
  <cols>
    <col min="1" max="1" width="40.5703125" bestFit="1" customWidth="1"/>
    <col min="2" max="2" width="40.5703125" style="6" customWidth="1"/>
  </cols>
  <sheetData>
    <row r="1" spans="1:2" ht="58.5" thickBot="1" x14ac:dyDescent="0.4">
      <c r="A1" s="4" t="s">
        <v>1</v>
      </c>
      <c r="B1" s="5" t="s">
        <v>11</v>
      </c>
    </row>
    <row r="2" spans="1:2" ht="14.45" x14ac:dyDescent="0.35">
      <c r="A2" t="s">
        <v>116</v>
      </c>
      <c r="B2" s="6">
        <v>142</v>
      </c>
    </row>
    <row r="3" spans="1:2" ht="14.45" x14ac:dyDescent="0.35">
      <c r="A3" t="s">
        <v>126</v>
      </c>
      <c r="B3" s="6">
        <v>168</v>
      </c>
    </row>
    <row r="4" spans="1:2" ht="14.45" x14ac:dyDescent="0.35">
      <c r="A4" t="s">
        <v>133</v>
      </c>
      <c r="B4" s="6">
        <v>250</v>
      </c>
    </row>
    <row r="5" spans="1:2" ht="14.45" x14ac:dyDescent="0.35">
      <c r="A5" t="s">
        <v>108</v>
      </c>
      <c r="B5" s="6">
        <v>252</v>
      </c>
    </row>
    <row r="6" spans="1:2" ht="14.45" x14ac:dyDescent="0.35">
      <c r="A6" t="s">
        <v>37</v>
      </c>
      <c r="B6" s="6">
        <f>22*12</f>
        <v>264</v>
      </c>
    </row>
    <row r="7" spans="1:2" ht="14.45" x14ac:dyDescent="0.35">
      <c r="A7" t="s">
        <v>16</v>
      </c>
      <c r="B7" s="6">
        <v>270</v>
      </c>
    </row>
    <row r="8" spans="1:2" ht="14.45" x14ac:dyDescent="0.35">
      <c r="A8" t="s">
        <v>239</v>
      </c>
      <c r="B8" s="6">
        <v>300</v>
      </c>
    </row>
    <row r="9" spans="1:2" ht="14.45" x14ac:dyDescent="0.35">
      <c r="A9" t="s">
        <v>300</v>
      </c>
      <c r="B9" s="6">
        <v>306</v>
      </c>
    </row>
    <row r="10" spans="1:2" ht="14.45" x14ac:dyDescent="0.35">
      <c r="A10" t="s">
        <v>161</v>
      </c>
      <c r="B10" s="6">
        <v>358</v>
      </c>
    </row>
    <row r="11" spans="1:2" ht="14.45" x14ac:dyDescent="0.35">
      <c r="A11" t="s">
        <v>218</v>
      </c>
      <c r="B11" s="6">
        <v>360</v>
      </c>
    </row>
    <row r="12" spans="1:2" ht="14.45" x14ac:dyDescent="0.35">
      <c r="A12" t="s">
        <v>45</v>
      </c>
      <c r="B12" s="6">
        <v>395</v>
      </c>
    </row>
    <row r="13" spans="1:2" ht="14.45" x14ac:dyDescent="0.35">
      <c r="A13" t="s">
        <v>76</v>
      </c>
      <c r="B13" s="6">
        <v>400</v>
      </c>
    </row>
    <row r="14" spans="1:2" ht="14.45" x14ac:dyDescent="0.35">
      <c r="A14" t="s">
        <v>85</v>
      </c>
      <c r="B14" s="6">
        <f>36*12</f>
        <v>432</v>
      </c>
    </row>
    <row r="15" spans="1:2" ht="14.45" x14ac:dyDescent="0.35">
      <c r="A15" t="s">
        <v>143</v>
      </c>
      <c r="B15" s="6">
        <v>444</v>
      </c>
    </row>
    <row r="16" spans="1:2" ht="14.45" x14ac:dyDescent="0.35">
      <c r="A16" t="s">
        <v>101</v>
      </c>
      <c r="B16" s="6">
        <v>471</v>
      </c>
    </row>
    <row r="17" spans="1:2" ht="14.45" x14ac:dyDescent="0.35">
      <c r="A17" t="s">
        <v>405</v>
      </c>
      <c r="B17" s="6">
        <v>474</v>
      </c>
    </row>
    <row r="18" spans="1:2" x14ac:dyDescent="0.25">
      <c r="A18" t="s">
        <v>197</v>
      </c>
      <c r="B18" s="6">
        <v>525</v>
      </c>
    </row>
    <row r="19" spans="1:2" x14ac:dyDescent="0.25">
      <c r="A19" t="s">
        <v>145</v>
      </c>
      <c r="B19" s="6">
        <v>550</v>
      </c>
    </row>
    <row r="20" spans="1:2" x14ac:dyDescent="0.25">
      <c r="A20" t="s">
        <v>145</v>
      </c>
      <c r="B20" s="6">
        <v>550</v>
      </c>
    </row>
    <row r="21" spans="1:2" x14ac:dyDescent="0.25">
      <c r="A21" t="s">
        <v>145</v>
      </c>
      <c r="B21" s="6">
        <v>550</v>
      </c>
    </row>
    <row r="22" spans="1:2" x14ac:dyDescent="0.25">
      <c r="A22" t="s">
        <v>176</v>
      </c>
      <c r="B22" s="6">
        <f>49*12</f>
        <v>588</v>
      </c>
    </row>
    <row r="23" spans="1:2" x14ac:dyDescent="0.25">
      <c r="A23" t="s">
        <v>154</v>
      </c>
      <c r="B23" s="6">
        <v>594</v>
      </c>
    </row>
    <row r="24" spans="1:2" x14ac:dyDescent="0.25">
      <c r="A24" t="s">
        <v>267</v>
      </c>
      <c r="B24" s="6">
        <v>600</v>
      </c>
    </row>
    <row r="25" spans="1:2" x14ac:dyDescent="0.25">
      <c r="A25" t="s">
        <v>270</v>
      </c>
      <c r="B25" s="6">
        <f>AVERAGE(B24)</f>
        <v>600</v>
      </c>
    </row>
    <row r="26" spans="1:2" x14ac:dyDescent="0.25">
      <c r="A26" t="s">
        <v>327</v>
      </c>
      <c r="B26" s="6">
        <v>612</v>
      </c>
    </row>
    <row r="27" spans="1:2" x14ac:dyDescent="0.25">
      <c r="A27" t="s">
        <v>184</v>
      </c>
      <c r="B27" s="6">
        <v>636</v>
      </c>
    </row>
    <row r="28" spans="1:2" x14ac:dyDescent="0.25">
      <c r="A28" t="s">
        <v>105</v>
      </c>
      <c r="B28" s="6">
        <v>657</v>
      </c>
    </row>
    <row r="29" spans="1:2" x14ac:dyDescent="0.25">
      <c r="A29" t="s">
        <v>364</v>
      </c>
      <c r="B29" s="6">
        <v>660</v>
      </c>
    </row>
    <row r="30" spans="1:2" x14ac:dyDescent="0.25">
      <c r="A30" t="s">
        <v>174</v>
      </c>
      <c r="B30" s="6">
        <v>685.48</v>
      </c>
    </row>
    <row r="31" spans="1:2" x14ac:dyDescent="0.25">
      <c r="A31" t="s">
        <v>141</v>
      </c>
      <c r="B31" s="6">
        <v>725</v>
      </c>
    </row>
    <row r="32" spans="1:2" x14ac:dyDescent="0.25">
      <c r="A32" t="s">
        <v>419</v>
      </c>
      <c r="B32" s="6">
        <v>743</v>
      </c>
    </row>
    <row r="33" spans="1:2" x14ac:dyDescent="0.25">
      <c r="A33" t="s">
        <v>316</v>
      </c>
      <c r="B33" s="6">
        <v>750</v>
      </c>
    </row>
    <row r="34" spans="1:2" x14ac:dyDescent="0.25">
      <c r="A34" t="s">
        <v>323</v>
      </c>
      <c r="B34" s="6">
        <v>768</v>
      </c>
    </row>
    <row r="35" spans="1:2" x14ac:dyDescent="0.25">
      <c r="A35" t="s">
        <v>336</v>
      </c>
      <c r="B35" s="6">
        <v>780</v>
      </c>
    </row>
    <row r="36" spans="1:2" x14ac:dyDescent="0.25">
      <c r="A36" t="s">
        <v>278</v>
      </c>
      <c r="B36" s="6">
        <v>850</v>
      </c>
    </row>
    <row r="37" spans="1:2" x14ac:dyDescent="0.25">
      <c r="A37" t="s">
        <v>280</v>
      </c>
      <c r="B37" s="6">
        <v>1020</v>
      </c>
    </row>
    <row r="38" spans="1:2" x14ac:dyDescent="0.25">
      <c r="A38" t="s">
        <v>353</v>
      </c>
      <c r="B38" s="6">
        <v>1044</v>
      </c>
    </row>
    <row r="39" spans="1:2" x14ac:dyDescent="0.25">
      <c r="A39" t="s">
        <v>73</v>
      </c>
      <c r="B39" s="6">
        <v>1085</v>
      </c>
    </row>
    <row r="40" spans="1:2" x14ac:dyDescent="0.25">
      <c r="A40" t="s">
        <v>246</v>
      </c>
      <c r="B40" s="6">
        <f>92*12</f>
        <v>1104</v>
      </c>
    </row>
    <row r="41" spans="1:2" x14ac:dyDescent="0.25">
      <c r="A41" t="s">
        <v>63</v>
      </c>
      <c r="B41" s="6">
        <v>1120</v>
      </c>
    </row>
    <row r="43" spans="1:2" x14ac:dyDescent="0.25">
      <c r="A43" s="38" t="s">
        <v>426</v>
      </c>
      <c r="B43" s="40">
        <f>COUNT(B2:B41)</f>
        <v>40</v>
      </c>
    </row>
    <row r="44" spans="1:2" x14ac:dyDescent="0.25">
      <c r="A44" s="38" t="s">
        <v>422</v>
      </c>
      <c r="B44" s="41">
        <f>MAX(B2:B41)</f>
        <v>1120</v>
      </c>
    </row>
    <row r="45" spans="1:2" x14ac:dyDescent="0.25">
      <c r="A45" s="38" t="s">
        <v>423</v>
      </c>
      <c r="B45" s="41">
        <f>MIN(B2:B41)</f>
        <v>142</v>
      </c>
    </row>
    <row r="46" spans="1:2" x14ac:dyDescent="0.25">
      <c r="A46" s="38" t="s">
        <v>424</v>
      </c>
      <c r="B46" s="41">
        <f>AVERAGE(B2:B41)</f>
        <v>577.06200000000001</v>
      </c>
    </row>
    <row r="48" spans="1:2" ht="16.5" thickBot="1" x14ac:dyDescent="0.3">
      <c r="A48" s="45" t="s">
        <v>386</v>
      </c>
      <c r="B48" s="45"/>
    </row>
    <row r="49" spans="1:2" x14ac:dyDescent="0.25">
      <c r="A49" t="s">
        <v>27</v>
      </c>
      <c r="B49" s="6" t="s">
        <v>19</v>
      </c>
    </row>
    <row r="50" spans="1:2" x14ac:dyDescent="0.25">
      <c r="A50" t="s">
        <v>29</v>
      </c>
      <c r="B50" s="6" t="s">
        <v>19</v>
      </c>
    </row>
    <row r="51" spans="1:2" x14ac:dyDescent="0.25">
      <c r="A51" t="s">
        <v>54</v>
      </c>
      <c r="B51" s="6" t="s">
        <v>19</v>
      </c>
    </row>
    <row r="52" spans="1:2" x14ac:dyDescent="0.25">
      <c r="A52" t="s">
        <v>58</v>
      </c>
      <c r="B52" s="6" t="s">
        <v>19</v>
      </c>
    </row>
    <row r="53" spans="1:2" x14ac:dyDescent="0.25">
      <c r="A53" t="s">
        <v>93</v>
      </c>
      <c r="B53" s="6" t="s">
        <v>19</v>
      </c>
    </row>
    <row r="54" spans="1:2" x14ac:dyDescent="0.25">
      <c r="A54" t="s">
        <v>101</v>
      </c>
      <c r="B54" s="6" t="s">
        <v>19</v>
      </c>
    </row>
    <row r="55" spans="1:2" x14ac:dyDescent="0.25">
      <c r="A55" t="s">
        <v>122</v>
      </c>
      <c r="B55" s="6" t="s">
        <v>19</v>
      </c>
    </row>
    <row r="56" spans="1:2" x14ac:dyDescent="0.25">
      <c r="A56" t="s">
        <v>124</v>
      </c>
      <c r="B56" s="6" t="s">
        <v>19</v>
      </c>
    </row>
    <row r="57" spans="1:2" x14ac:dyDescent="0.25">
      <c r="A57" t="s">
        <v>152</v>
      </c>
      <c r="B57" s="6" t="s">
        <v>19</v>
      </c>
    </row>
    <row r="58" spans="1:2" x14ac:dyDescent="0.25">
      <c r="A58" t="s">
        <v>165</v>
      </c>
      <c r="B58" s="6" t="s">
        <v>19</v>
      </c>
    </row>
    <row r="59" spans="1:2" x14ac:dyDescent="0.25">
      <c r="A59" t="s">
        <v>190</v>
      </c>
      <c r="B59" s="6" t="s">
        <v>19</v>
      </c>
    </row>
    <row r="60" spans="1:2" x14ac:dyDescent="0.25">
      <c r="A60" t="s">
        <v>205</v>
      </c>
      <c r="B60" s="6" t="s">
        <v>19</v>
      </c>
    </row>
    <row r="61" spans="1:2" x14ac:dyDescent="0.25">
      <c r="A61" t="s">
        <v>208</v>
      </c>
      <c r="B61" s="6" t="s">
        <v>19</v>
      </c>
    </row>
    <row r="62" spans="1:2" x14ac:dyDescent="0.25">
      <c r="A62" t="s">
        <v>210</v>
      </c>
      <c r="B62" s="6" t="s">
        <v>19</v>
      </c>
    </row>
    <row r="63" spans="1:2" x14ac:dyDescent="0.25">
      <c r="A63" t="s">
        <v>222</v>
      </c>
      <c r="B63" s="6" t="s">
        <v>19</v>
      </c>
    </row>
    <row r="64" spans="1:2" x14ac:dyDescent="0.25">
      <c r="A64" t="s">
        <v>225</v>
      </c>
      <c r="B64" s="6" t="s">
        <v>19</v>
      </c>
    </row>
    <row r="65" spans="1:2" x14ac:dyDescent="0.25">
      <c r="A65" t="s">
        <v>233</v>
      </c>
      <c r="B65" s="6" t="s">
        <v>19</v>
      </c>
    </row>
    <row r="66" spans="1:2" x14ac:dyDescent="0.25">
      <c r="A66" t="s">
        <v>236</v>
      </c>
      <c r="B66" s="6" t="s">
        <v>19</v>
      </c>
    </row>
    <row r="67" spans="1:2" x14ac:dyDescent="0.25">
      <c r="A67" t="s">
        <v>254</v>
      </c>
      <c r="B67" s="6" t="s">
        <v>19</v>
      </c>
    </row>
    <row r="68" spans="1:2" x14ac:dyDescent="0.25">
      <c r="A68" t="s">
        <v>264</v>
      </c>
      <c r="B68" s="6" t="s">
        <v>19</v>
      </c>
    </row>
    <row r="69" spans="1:2" x14ac:dyDescent="0.25">
      <c r="A69" t="s">
        <v>286</v>
      </c>
      <c r="B69" s="6" t="s">
        <v>19</v>
      </c>
    </row>
    <row r="70" spans="1:2" x14ac:dyDescent="0.25">
      <c r="A70" t="s">
        <v>293</v>
      </c>
      <c r="B70" s="6" t="s">
        <v>19</v>
      </c>
    </row>
    <row r="71" spans="1:2" x14ac:dyDescent="0.25">
      <c r="A71" t="s">
        <v>308</v>
      </c>
      <c r="B71" s="6" t="s">
        <v>19</v>
      </c>
    </row>
    <row r="72" spans="1:2" x14ac:dyDescent="0.25">
      <c r="A72" t="s">
        <v>310</v>
      </c>
      <c r="B72" s="6" t="s">
        <v>19</v>
      </c>
    </row>
    <row r="73" spans="1:2" x14ac:dyDescent="0.25">
      <c r="A73" t="s">
        <v>320</v>
      </c>
      <c r="B73" s="6" t="s">
        <v>19</v>
      </c>
    </row>
    <row r="74" spans="1:2" x14ac:dyDescent="0.25">
      <c r="A74" t="s">
        <v>334</v>
      </c>
      <c r="B74" s="6" t="s">
        <v>19</v>
      </c>
    </row>
    <row r="75" spans="1:2" x14ac:dyDescent="0.25">
      <c r="A75" t="s">
        <v>344</v>
      </c>
      <c r="B75" s="6" t="s">
        <v>19</v>
      </c>
    </row>
    <row r="76" spans="1:2" x14ac:dyDescent="0.25">
      <c r="A76" t="s">
        <v>346</v>
      </c>
      <c r="B76" s="6" t="s">
        <v>19</v>
      </c>
    </row>
    <row r="77" spans="1:2" x14ac:dyDescent="0.25">
      <c r="A77" t="s">
        <v>16</v>
      </c>
      <c r="B77" s="6" t="s">
        <v>19</v>
      </c>
    </row>
    <row r="78" spans="1:2" x14ac:dyDescent="0.25">
      <c r="A78" t="s">
        <v>372</v>
      </c>
      <c r="B78" s="6" t="s">
        <v>19</v>
      </c>
    </row>
    <row r="79" spans="1:2" x14ac:dyDescent="0.25">
      <c r="A79" t="s">
        <v>374</v>
      </c>
      <c r="B79" s="6" t="s">
        <v>19</v>
      </c>
    </row>
    <row r="80" spans="1:2" x14ac:dyDescent="0.25">
      <c r="A80" t="s">
        <v>376</v>
      </c>
      <c r="B80" s="6" t="s">
        <v>19</v>
      </c>
    </row>
    <row r="81" spans="1:2" x14ac:dyDescent="0.25">
      <c r="A81" t="s">
        <v>378</v>
      </c>
      <c r="B81" s="6" t="s">
        <v>19</v>
      </c>
    </row>
    <row r="83" spans="1:2" x14ac:dyDescent="0.25">
      <c r="A83" s="38" t="s">
        <v>427</v>
      </c>
      <c r="B83" s="44">
        <v>33</v>
      </c>
    </row>
    <row r="85" spans="1:2" x14ac:dyDescent="0.25">
      <c r="A85" t="s">
        <v>413</v>
      </c>
    </row>
    <row r="86" spans="1:2" x14ac:dyDescent="0.25">
      <c r="A86" t="s">
        <v>401</v>
      </c>
    </row>
  </sheetData>
  <sortState ref="A2:B74">
    <sortCondition ref="B2:B74"/>
  </sortState>
  <mergeCells count="1">
    <mergeCell ref="A48:B4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workbookViewId="0"/>
  </sheetViews>
  <sheetFormatPr defaultRowHeight="15" x14ac:dyDescent="0.25"/>
  <cols>
    <col min="1" max="1" width="40.5703125" bestFit="1" customWidth="1"/>
    <col min="2" max="2" width="40.5703125" style="6" customWidth="1"/>
  </cols>
  <sheetData>
    <row r="1" spans="1:2" ht="44.1" thickBot="1" x14ac:dyDescent="0.4">
      <c r="A1" s="4" t="s">
        <v>1</v>
      </c>
      <c r="B1" s="5" t="s">
        <v>12</v>
      </c>
    </row>
    <row r="2" spans="1:2" ht="14.45" x14ac:dyDescent="0.35">
      <c r="A2" t="s">
        <v>80</v>
      </c>
      <c r="B2" s="6">
        <v>190</v>
      </c>
    </row>
    <row r="3" spans="1:2" ht="14.45" x14ac:dyDescent="0.35">
      <c r="A3" t="s">
        <v>239</v>
      </c>
      <c r="B3" s="6">
        <v>400</v>
      </c>
    </row>
    <row r="4" spans="1:2" ht="14.45" x14ac:dyDescent="0.35">
      <c r="A4" t="s">
        <v>374</v>
      </c>
      <c r="B4" s="6">
        <v>400</v>
      </c>
    </row>
    <row r="5" spans="1:2" ht="14.45" x14ac:dyDescent="0.35">
      <c r="A5" t="s">
        <v>143</v>
      </c>
      <c r="B5" s="6">
        <v>607</v>
      </c>
    </row>
    <row r="6" spans="1:2" ht="14.45" x14ac:dyDescent="0.35">
      <c r="A6" t="s">
        <v>161</v>
      </c>
      <c r="B6" s="6">
        <v>656</v>
      </c>
    </row>
    <row r="7" spans="1:2" ht="14.45" x14ac:dyDescent="0.35">
      <c r="A7" t="s">
        <v>218</v>
      </c>
      <c r="B7" s="6">
        <v>714</v>
      </c>
    </row>
    <row r="8" spans="1:2" ht="14.45" x14ac:dyDescent="0.35">
      <c r="A8" t="s">
        <v>37</v>
      </c>
      <c r="B8" s="6">
        <f>65*12</f>
        <v>780</v>
      </c>
    </row>
    <row r="9" spans="1:2" ht="14.45" x14ac:dyDescent="0.35">
      <c r="A9" t="s">
        <v>29</v>
      </c>
      <c r="B9" s="6">
        <v>800</v>
      </c>
    </row>
    <row r="10" spans="1:2" ht="14.45" x14ac:dyDescent="0.35">
      <c r="A10" t="s">
        <v>174</v>
      </c>
      <c r="B10" s="6">
        <v>871.67</v>
      </c>
    </row>
    <row r="11" spans="1:2" ht="14.45" x14ac:dyDescent="0.35">
      <c r="A11" t="s">
        <v>76</v>
      </c>
      <c r="B11" s="6">
        <v>900</v>
      </c>
    </row>
    <row r="12" spans="1:2" ht="14.45" x14ac:dyDescent="0.35">
      <c r="A12" t="s">
        <v>254</v>
      </c>
      <c r="B12" s="6">
        <v>1000</v>
      </c>
    </row>
    <row r="13" spans="1:2" ht="14.45" x14ac:dyDescent="0.35">
      <c r="A13" t="s">
        <v>316</v>
      </c>
      <c r="B13" s="6">
        <v>1158</v>
      </c>
    </row>
    <row r="14" spans="1:2" ht="14.45" x14ac:dyDescent="0.35">
      <c r="A14" t="s">
        <v>105</v>
      </c>
      <c r="B14" s="6">
        <v>1382</v>
      </c>
    </row>
    <row r="15" spans="1:2" ht="14.45" x14ac:dyDescent="0.35">
      <c r="A15" t="s">
        <v>278</v>
      </c>
      <c r="B15" s="6">
        <v>1575</v>
      </c>
    </row>
    <row r="16" spans="1:2" ht="14.45" x14ac:dyDescent="0.35">
      <c r="A16" t="s">
        <v>154</v>
      </c>
      <c r="B16" s="6">
        <v>1596</v>
      </c>
    </row>
    <row r="17" spans="1:2" ht="14.45" x14ac:dyDescent="0.35">
      <c r="A17" t="s">
        <v>323</v>
      </c>
      <c r="B17" s="6">
        <v>1644</v>
      </c>
    </row>
    <row r="18" spans="1:2" ht="14.45" x14ac:dyDescent="0.35">
      <c r="A18" t="s">
        <v>270</v>
      </c>
      <c r="B18" s="6">
        <f>140.25*12</f>
        <v>1683</v>
      </c>
    </row>
    <row r="19" spans="1:2" x14ac:dyDescent="0.25">
      <c r="A19" t="s">
        <v>336</v>
      </c>
      <c r="B19" s="6">
        <v>1780</v>
      </c>
    </row>
    <row r="21" spans="1:2" x14ac:dyDescent="0.25">
      <c r="A21" s="38" t="s">
        <v>426</v>
      </c>
      <c r="B21" s="44">
        <f>COUNT(B2:B19)</f>
        <v>18</v>
      </c>
    </row>
    <row r="22" spans="1:2" x14ac:dyDescent="0.25">
      <c r="A22" s="38" t="s">
        <v>422</v>
      </c>
      <c r="B22" s="41">
        <f>MAX(B2:B19)</f>
        <v>1780</v>
      </c>
    </row>
    <row r="23" spans="1:2" x14ac:dyDescent="0.25">
      <c r="A23" s="38" t="s">
        <v>423</v>
      </c>
      <c r="B23" s="41">
        <f>MIN(B2:B19)</f>
        <v>190</v>
      </c>
    </row>
    <row r="24" spans="1:2" x14ac:dyDescent="0.25">
      <c r="A24" s="38" t="s">
        <v>424</v>
      </c>
      <c r="B24" s="41">
        <f>AVERAGE(B2:B19)</f>
        <v>1007.5927777777777</v>
      </c>
    </row>
    <row r="26" spans="1:2" ht="15.75" thickBot="1" x14ac:dyDescent="0.3">
      <c r="A26" s="47" t="s">
        <v>403</v>
      </c>
      <c r="B26" s="47"/>
    </row>
    <row r="27" spans="1:2" x14ac:dyDescent="0.25">
      <c r="A27" t="s">
        <v>16</v>
      </c>
      <c r="B27" s="6" t="s">
        <v>19</v>
      </c>
    </row>
    <row r="28" spans="1:2" x14ac:dyDescent="0.25">
      <c r="A28" t="s">
        <v>27</v>
      </c>
      <c r="B28" s="6" t="s">
        <v>19</v>
      </c>
    </row>
    <row r="29" spans="1:2" x14ac:dyDescent="0.25">
      <c r="A29" t="s">
        <v>45</v>
      </c>
      <c r="B29" s="6" t="s">
        <v>19</v>
      </c>
    </row>
    <row r="30" spans="1:2" x14ac:dyDescent="0.25">
      <c r="A30" t="s">
        <v>54</v>
      </c>
      <c r="B30" s="6" t="s">
        <v>19</v>
      </c>
    </row>
    <row r="31" spans="1:2" x14ac:dyDescent="0.25">
      <c r="A31" t="s">
        <v>58</v>
      </c>
      <c r="B31" s="6" t="s">
        <v>19</v>
      </c>
    </row>
    <row r="32" spans="1:2" x14ac:dyDescent="0.25">
      <c r="A32" t="s">
        <v>63</v>
      </c>
      <c r="B32" s="6" t="s">
        <v>19</v>
      </c>
    </row>
    <row r="33" spans="1:2" x14ac:dyDescent="0.25">
      <c r="A33" t="s">
        <v>73</v>
      </c>
      <c r="B33" s="6" t="s">
        <v>19</v>
      </c>
    </row>
    <row r="34" spans="1:2" x14ac:dyDescent="0.25">
      <c r="A34" t="s">
        <v>85</v>
      </c>
      <c r="B34" s="6" t="s">
        <v>19</v>
      </c>
    </row>
    <row r="35" spans="1:2" x14ac:dyDescent="0.25">
      <c r="A35" t="s">
        <v>93</v>
      </c>
      <c r="B35" s="6" t="s">
        <v>19</v>
      </c>
    </row>
    <row r="36" spans="1:2" x14ac:dyDescent="0.25">
      <c r="A36" t="s">
        <v>101</v>
      </c>
      <c r="B36" s="6" t="s">
        <v>19</v>
      </c>
    </row>
    <row r="37" spans="1:2" x14ac:dyDescent="0.25">
      <c r="A37" t="s">
        <v>108</v>
      </c>
      <c r="B37" s="6" t="s">
        <v>19</v>
      </c>
    </row>
    <row r="38" spans="1:2" x14ac:dyDescent="0.25">
      <c r="A38" t="s">
        <v>116</v>
      </c>
      <c r="B38" s="6" t="s">
        <v>19</v>
      </c>
    </row>
    <row r="39" spans="1:2" x14ac:dyDescent="0.25">
      <c r="A39" t="s">
        <v>101</v>
      </c>
      <c r="B39" s="6" t="s">
        <v>19</v>
      </c>
    </row>
    <row r="40" spans="1:2" x14ac:dyDescent="0.25">
      <c r="A40" t="s">
        <v>122</v>
      </c>
      <c r="B40" s="6" t="s">
        <v>19</v>
      </c>
    </row>
    <row r="41" spans="1:2" x14ac:dyDescent="0.25">
      <c r="A41" t="s">
        <v>124</v>
      </c>
      <c r="B41" s="6" t="s">
        <v>19</v>
      </c>
    </row>
    <row r="42" spans="1:2" x14ac:dyDescent="0.25">
      <c r="A42" t="s">
        <v>126</v>
      </c>
      <c r="B42" s="6" t="s">
        <v>19</v>
      </c>
    </row>
    <row r="43" spans="1:2" x14ac:dyDescent="0.25">
      <c r="A43" t="s">
        <v>133</v>
      </c>
      <c r="B43" s="6" t="s">
        <v>19</v>
      </c>
    </row>
    <row r="44" spans="1:2" x14ac:dyDescent="0.25">
      <c r="A44" s="17" t="s">
        <v>419</v>
      </c>
      <c r="B44" s="18" t="s">
        <v>19</v>
      </c>
    </row>
    <row r="45" spans="1:2" x14ac:dyDescent="0.25">
      <c r="A45" t="s">
        <v>141</v>
      </c>
      <c r="B45" s="6" t="s">
        <v>19</v>
      </c>
    </row>
    <row r="46" spans="1:2" x14ac:dyDescent="0.25">
      <c r="A46" t="s">
        <v>145</v>
      </c>
      <c r="B46" s="6" t="s">
        <v>19</v>
      </c>
    </row>
    <row r="47" spans="1:2" x14ac:dyDescent="0.25">
      <c r="A47" t="s">
        <v>152</v>
      </c>
      <c r="B47" s="6" t="s">
        <v>19</v>
      </c>
    </row>
    <row r="48" spans="1:2" x14ac:dyDescent="0.25">
      <c r="A48" t="s">
        <v>165</v>
      </c>
      <c r="B48" s="6" t="s">
        <v>19</v>
      </c>
    </row>
    <row r="49" spans="1:2" x14ac:dyDescent="0.25">
      <c r="A49" t="s">
        <v>176</v>
      </c>
      <c r="B49" s="6" t="s">
        <v>19</v>
      </c>
    </row>
    <row r="50" spans="1:2" x14ac:dyDescent="0.25">
      <c r="A50" t="s">
        <v>184</v>
      </c>
      <c r="B50" s="6" t="s">
        <v>19</v>
      </c>
    </row>
    <row r="51" spans="1:2" x14ac:dyDescent="0.25">
      <c r="A51" t="s">
        <v>190</v>
      </c>
      <c r="B51" s="6" t="s">
        <v>19</v>
      </c>
    </row>
    <row r="52" spans="1:2" x14ac:dyDescent="0.25">
      <c r="A52" t="s">
        <v>197</v>
      </c>
      <c r="B52" s="6" t="s">
        <v>19</v>
      </c>
    </row>
    <row r="53" spans="1:2" x14ac:dyDescent="0.25">
      <c r="A53" t="s">
        <v>201</v>
      </c>
      <c r="B53" s="6" t="s">
        <v>19</v>
      </c>
    </row>
    <row r="54" spans="1:2" x14ac:dyDescent="0.25">
      <c r="A54" t="s">
        <v>205</v>
      </c>
      <c r="B54" s="6" t="s">
        <v>19</v>
      </c>
    </row>
    <row r="55" spans="1:2" x14ac:dyDescent="0.25">
      <c r="A55" t="s">
        <v>208</v>
      </c>
      <c r="B55" s="6" t="s">
        <v>19</v>
      </c>
    </row>
    <row r="56" spans="1:2" x14ac:dyDescent="0.25">
      <c r="A56" t="s">
        <v>210</v>
      </c>
      <c r="B56" s="6" t="s">
        <v>19</v>
      </c>
    </row>
    <row r="57" spans="1:2" x14ac:dyDescent="0.25">
      <c r="A57" t="s">
        <v>222</v>
      </c>
      <c r="B57" s="6" t="s">
        <v>19</v>
      </c>
    </row>
    <row r="58" spans="1:2" x14ac:dyDescent="0.25">
      <c r="A58" t="s">
        <v>225</v>
      </c>
      <c r="B58" s="6" t="s">
        <v>19</v>
      </c>
    </row>
    <row r="59" spans="1:2" x14ac:dyDescent="0.25">
      <c r="A59" t="s">
        <v>230</v>
      </c>
      <c r="B59" s="6" t="s">
        <v>19</v>
      </c>
    </row>
    <row r="60" spans="1:2" x14ac:dyDescent="0.25">
      <c r="A60" t="s">
        <v>233</v>
      </c>
      <c r="B60" s="6" t="s">
        <v>19</v>
      </c>
    </row>
    <row r="61" spans="1:2" x14ac:dyDescent="0.25">
      <c r="A61" t="s">
        <v>236</v>
      </c>
      <c r="B61" s="6" t="s">
        <v>19</v>
      </c>
    </row>
    <row r="62" spans="1:2" x14ac:dyDescent="0.25">
      <c r="A62" t="s">
        <v>246</v>
      </c>
      <c r="B62" s="6" t="s">
        <v>19</v>
      </c>
    </row>
    <row r="63" spans="1:2" x14ac:dyDescent="0.25">
      <c r="A63" t="s">
        <v>264</v>
      </c>
      <c r="B63" s="6" t="s">
        <v>19</v>
      </c>
    </row>
    <row r="64" spans="1:2" x14ac:dyDescent="0.25">
      <c r="A64" t="s">
        <v>267</v>
      </c>
      <c r="B64" s="6" t="s">
        <v>19</v>
      </c>
    </row>
    <row r="65" spans="1:2" x14ac:dyDescent="0.25">
      <c r="A65" t="s">
        <v>280</v>
      </c>
      <c r="B65" s="6" t="s">
        <v>19</v>
      </c>
    </row>
    <row r="66" spans="1:2" x14ac:dyDescent="0.25">
      <c r="A66" t="s">
        <v>286</v>
      </c>
      <c r="B66" s="6" t="s">
        <v>19</v>
      </c>
    </row>
    <row r="67" spans="1:2" x14ac:dyDescent="0.25">
      <c r="A67" t="s">
        <v>293</v>
      </c>
      <c r="B67" s="6" t="s">
        <v>19</v>
      </c>
    </row>
    <row r="68" spans="1:2" x14ac:dyDescent="0.25">
      <c r="A68" t="s">
        <v>300</v>
      </c>
      <c r="B68" s="6" t="s">
        <v>19</v>
      </c>
    </row>
    <row r="69" spans="1:2" x14ac:dyDescent="0.25">
      <c r="A69" t="s">
        <v>308</v>
      </c>
      <c r="B69" s="6" t="s">
        <v>19</v>
      </c>
    </row>
    <row r="70" spans="1:2" x14ac:dyDescent="0.25">
      <c r="A70" t="s">
        <v>310</v>
      </c>
      <c r="B70" s="6" t="s">
        <v>19</v>
      </c>
    </row>
    <row r="71" spans="1:2" x14ac:dyDescent="0.25">
      <c r="A71" t="s">
        <v>320</v>
      </c>
      <c r="B71" s="6" t="s">
        <v>19</v>
      </c>
    </row>
    <row r="72" spans="1:2" x14ac:dyDescent="0.25">
      <c r="A72" t="s">
        <v>327</v>
      </c>
      <c r="B72" s="6" t="s">
        <v>19</v>
      </c>
    </row>
    <row r="73" spans="1:2" x14ac:dyDescent="0.25">
      <c r="A73" t="s">
        <v>334</v>
      </c>
      <c r="B73" s="6" t="s">
        <v>19</v>
      </c>
    </row>
    <row r="74" spans="1:2" x14ac:dyDescent="0.25">
      <c r="A74" t="s">
        <v>344</v>
      </c>
      <c r="B74" s="6" t="s">
        <v>19</v>
      </c>
    </row>
    <row r="75" spans="1:2" x14ac:dyDescent="0.25">
      <c r="A75" t="s">
        <v>346</v>
      </c>
      <c r="B75" s="6" t="s">
        <v>19</v>
      </c>
    </row>
    <row r="76" spans="1:2" x14ac:dyDescent="0.25">
      <c r="A76" t="s">
        <v>145</v>
      </c>
      <c r="B76" s="6" t="s">
        <v>19</v>
      </c>
    </row>
    <row r="77" spans="1:2" x14ac:dyDescent="0.25">
      <c r="A77" t="s">
        <v>353</v>
      </c>
      <c r="B77" s="6" t="s">
        <v>19</v>
      </c>
    </row>
    <row r="78" spans="1:2" x14ac:dyDescent="0.25">
      <c r="A78" t="s">
        <v>16</v>
      </c>
      <c r="B78" s="6" t="s">
        <v>19</v>
      </c>
    </row>
    <row r="79" spans="1:2" x14ac:dyDescent="0.25">
      <c r="A79" t="s">
        <v>145</v>
      </c>
      <c r="B79" s="6" t="s">
        <v>19</v>
      </c>
    </row>
    <row r="80" spans="1:2" x14ac:dyDescent="0.25">
      <c r="A80" t="s">
        <v>364</v>
      </c>
      <c r="B80" s="6" t="s">
        <v>19</v>
      </c>
    </row>
    <row r="81" spans="1:2" x14ac:dyDescent="0.25">
      <c r="A81" t="s">
        <v>372</v>
      </c>
      <c r="B81" s="6" t="s">
        <v>19</v>
      </c>
    </row>
    <row r="82" spans="1:2" x14ac:dyDescent="0.25">
      <c r="A82" t="s">
        <v>376</v>
      </c>
      <c r="B82" s="6" t="s">
        <v>19</v>
      </c>
    </row>
    <row r="83" spans="1:2" x14ac:dyDescent="0.25">
      <c r="A83" t="s">
        <v>378</v>
      </c>
      <c r="B83" s="6" t="s">
        <v>19</v>
      </c>
    </row>
    <row r="85" spans="1:2" x14ac:dyDescent="0.25">
      <c r="A85" s="38" t="s">
        <v>427</v>
      </c>
      <c r="B85" s="40">
        <v>57</v>
      </c>
    </row>
  </sheetData>
  <sortState ref="A2:B76">
    <sortCondition ref="B2:B76"/>
  </sortState>
  <mergeCells count="1">
    <mergeCell ref="A26:B26"/>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workbookViewId="0"/>
  </sheetViews>
  <sheetFormatPr defaultRowHeight="15" x14ac:dyDescent="0.25"/>
  <cols>
    <col min="1" max="1" width="40.5703125" bestFit="1" customWidth="1"/>
    <col min="2" max="2" width="40.5703125" style="6" customWidth="1"/>
  </cols>
  <sheetData>
    <row r="1" spans="1:2" ht="58.5" thickBot="1" x14ac:dyDescent="0.4">
      <c r="A1" s="4" t="s">
        <v>1</v>
      </c>
      <c r="B1" s="5" t="s">
        <v>13</v>
      </c>
    </row>
    <row r="2" spans="1:2" ht="14.45" x14ac:dyDescent="0.35">
      <c r="A2" t="s">
        <v>230</v>
      </c>
      <c r="B2" s="6">
        <v>100</v>
      </c>
    </row>
    <row r="3" spans="1:2" ht="14.45" x14ac:dyDescent="0.35">
      <c r="A3" t="s">
        <v>239</v>
      </c>
      <c r="B3" s="6">
        <v>120</v>
      </c>
    </row>
    <row r="4" spans="1:2" ht="14.45" x14ac:dyDescent="0.35">
      <c r="A4" t="s">
        <v>254</v>
      </c>
      <c r="B4" s="6">
        <v>150</v>
      </c>
    </row>
    <row r="5" spans="1:2" ht="14.45" x14ac:dyDescent="0.35">
      <c r="A5" t="s">
        <v>126</v>
      </c>
      <c r="B5" s="6">
        <v>168</v>
      </c>
    </row>
    <row r="6" spans="1:2" ht="14.45" x14ac:dyDescent="0.35">
      <c r="A6" t="s">
        <v>133</v>
      </c>
      <c r="B6" s="6">
        <v>250</v>
      </c>
    </row>
    <row r="7" spans="1:2" ht="14.45" x14ac:dyDescent="0.35">
      <c r="A7" t="s">
        <v>218</v>
      </c>
      <c r="B7" s="6">
        <v>265</v>
      </c>
    </row>
    <row r="8" spans="1:2" ht="14.45" x14ac:dyDescent="0.35">
      <c r="A8" t="s">
        <v>29</v>
      </c>
      <c r="B8" s="6">
        <v>330</v>
      </c>
    </row>
    <row r="9" spans="1:2" ht="14.45" x14ac:dyDescent="0.35">
      <c r="A9" t="s">
        <v>205</v>
      </c>
      <c r="B9" s="6">
        <v>350</v>
      </c>
    </row>
    <row r="10" spans="1:2" ht="14.45" x14ac:dyDescent="0.35">
      <c r="A10" t="s">
        <v>143</v>
      </c>
      <c r="B10" s="6">
        <v>444</v>
      </c>
    </row>
    <row r="11" spans="1:2" ht="14.45" x14ac:dyDescent="0.35">
      <c r="A11" t="s">
        <v>404</v>
      </c>
      <c r="B11" s="6">
        <v>474</v>
      </c>
    </row>
    <row r="12" spans="1:2" ht="14.45" x14ac:dyDescent="0.35">
      <c r="A12" t="s">
        <v>108</v>
      </c>
      <c r="B12" s="6">
        <v>550</v>
      </c>
    </row>
    <row r="13" spans="1:2" ht="14.45" x14ac:dyDescent="0.35">
      <c r="A13" t="s">
        <v>145</v>
      </c>
      <c r="B13" s="6">
        <v>550</v>
      </c>
    </row>
    <row r="14" spans="1:2" ht="14.45" x14ac:dyDescent="0.35">
      <c r="A14" t="s">
        <v>145</v>
      </c>
      <c r="B14" s="6">
        <v>550</v>
      </c>
    </row>
    <row r="15" spans="1:2" ht="14.45" x14ac:dyDescent="0.35">
      <c r="A15" t="s">
        <v>145</v>
      </c>
      <c r="B15" s="6">
        <v>550</v>
      </c>
    </row>
    <row r="16" spans="1:2" ht="14.45" x14ac:dyDescent="0.35">
      <c r="A16" t="s">
        <v>45</v>
      </c>
      <c r="B16" s="6">
        <f>195+395</f>
        <v>590</v>
      </c>
    </row>
    <row r="17" spans="1:2" ht="14.45" x14ac:dyDescent="0.35">
      <c r="A17" t="s">
        <v>327</v>
      </c>
      <c r="B17" s="6">
        <v>612</v>
      </c>
    </row>
    <row r="18" spans="1:2" x14ac:dyDescent="0.25">
      <c r="A18" t="s">
        <v>105</v>
      </c>
      <c r="B18" s="6">
        <v>657</v>
      </c>
    </row>
    <row r="19" spans="1:2" x14ac:dyDescent="0.25">
      <c r="A19" t="s">
        <v>197</v>
      </c>
      <c r="B19" s="6">
        <v>660</v>
      </c>
    </row>
    <row r="20" spans="1:2" x14ac:dyDescent="0.25">
      <c r="A20" t="s">
        <v>174</v>
      </c>
      <c r="B20" s="6">
        <v>685.48</v>
      </c>
    </row>
    <row r="21" spans="1:2" x14ac:dyDescent="0.25">
      <c r="A21" t="s">
        <v>336</v>
      </c>
      <c r="B21" s="6">
        <v>720</v>
      </c>
    </row>
    <row r="22" spans="1:2" x14ac:dyDescent="0.25">
      <c r="A22" t="s">
        <v>141</v>
      </c>
      <c r="B22" s="6">
        <v>725</v>
      </c>
    </row>
    <row r="23" spans="1:2" x14ac:dyDescent="0.25">
      <c r="A23" t="s">
        <v>246</v>
      </c>
      <c r="B23" s="6">
        <v>736</v>
      </c>
    </row>
    <row r="24" spans="1:2" x14ac:dyDescent="0.25">
      <c r="A24" t="s">
        <v>419</v>
      </c>
      <c r="B24" s="6">
        <v>743</v>
      </c>
    </row>
    <row r="25" spans="1:2" x14ac:dyDescent="0.25">
      <c r="A25" t="s">
        <v>278</v>
      </c>
      <c r="B25" s="6">
        <v>850</v>
      </c>
    </row>
    <row r="26" spans="1:2" x14ac:dyDescent="0.25">
      <c r="A26" t="s">
        <v>280</v>
      </c>
      <c r="B26" s="6">
        <v>971.4</v>
      </c>
    </row>
    <row r="27" spans="1:2" x14ac:dyDescent="0.25">
      <c r="A27" t="s">
        <v>270</v>
      </c>
      <c r="B27" s="6">
        <f>127.25*12</f>
        <v>1527</v>
      </c>
    </row>
    <row r="29" spans="1:2" x14ac:dyDescent="0.25">
      <c r="A29" s="38" t="s">
        <v>426</v>
      </c>
      <c r="B29" s="44">
        <f>COUNT(B2:B27)</f>
        <v>26</v>
      </c>
    </row>
    <row r="30" spans="1:2" x14ac:dyDescent="0.25">
      <c r="A30" s="38" t="s">
        <v>422</v>
      </c>
      <c r="B30" s="41">
        <f>MAX(B2:B27)</f>
        <v>1527</v>
      </c>
    </row>
    <row r="31" spans="1:2" x14ac:dyDescent="0.25">
      <c r="A31" s="38" t="s">
        <v>423</v>
      </c>
      <c r="B31" s="41">
        <f>MIN(B2:B27)</f>
        <v>100</v>
      </c>
    </row>
    <row r="32" spans="1:2" x14ac:dyDescent="0.25">
      <c r="A32" s="38" t="s">
        <v>424</v>
      </c>
      <c r="B32" s="41">
        <f>AVERAGE(B2:B27)</f>
        <v>551.07230769230762</v>
      </c>
    </row>
    <row r="35" spans="1:2" ht="16.5" thickBot="1" x14ac:dyDescent="0.3">
      <c r="A35" s="45" t="s">
        <v>403</v>
      </c>
      <c r="B35" s="45"/>
    </row>
    <row r="36" spans="1:2" x14ac:dyDescent="0.25">
      <c r="A36" t="s">
        <v>16</v>
      </c>
      <c r="B36" s="6" t="s">
        <v>19</v>
      </c>
    </row>
    <row r="37" spans="1:2" x14ac:dyDescent="0.25">
      <c r="A37" t="s">
        <v>27</v>
      </c>
      <c r="B37" s="6" t="s">
        <v>19</v>
      </c>
    </row>
    <row r="38" spans="1:2" x14ac:dyDescent="0.25">
      <c r="A38" t="s">
        <v>37</v>
      </c>
      <c r="B38" s="6" t="s">
        <v>19</v>
      </c>
    </row>
    <row r="39" spans="1:2" x14ac:dyDescent="0.25">
      <c r="A39" t="s">
        <v>54</v>
      </c>
      <c r="B39" s="6" t="s">
        <v>19</v>
      </c>
    </row>
    <row r="40" spans="1:2" x14ac:dyDescent="0.25">
      <c r="A40" t="s">
        <v>58</v>
      </c>
      <c r="B40" s="6" t="s">
        <v>19</v>
      </c>
    </row>
    <row r="41" spans="1:2" x14ac:dyDescent="0.25">
      <c r="A41" t="s">
        <v>63</v>
      </c>
      <c r="B41" s="6" t="s">
        <v>19</v>
      </c>
    </row>
    <row r="42" spans="1:2" x14ac:dyDescent="0.25">
      <c r="A42" t="s">
        <v>73</v>
      </c>
      <c r="B42" s="6" t="s">
        <v>19</v>
      </c>
    </row>
    <row r="43" spans="1:2" x14ac:dyDescent="0.25">
      <c r="A43" t="s">
        <v>76</v>
      </c>
      <c r="B43" s="6" t="s">
        <v>19</v>
      </c>
    </row>
    <row r="44" spans="1:2" x14ac:dyDescent="0.25">
      <c r="A44" t="s">
        <v>80</v>
      </c>
      <c r="B44" s="6" t="s">
        <v>19</v>
      </c>
    </row>
    <row r="45" spans="1:2" x14ac:dyDescent="0.25">
      <c r="A45" t="s">
        <v>85</v>
      </c>
      <c r="B45" s="6" t="s">
        <v>19</v>
      </c>
    </row>
    <row r="46" spans="1:2" x14ac:dyDescent="0.25">
      <c r="A46" t="s">
        <v>93</v>
      </c>
      <c r="B46" s="6" t="s">
        <v>19</v>
      </c>
    </row>
    <row r="47" spans="1:2" x14ac:dyDescent="0.25">
      <c r="A47" t="s">
        <v>101</v>
      </c>
      <c r="B47" s="6" t="s">
        <v>19</v>
      </c>
    </row>
    <row r="48" spans="1:2" x14ac:dyDescent="0.25">
      <c r="A48" t="s">
        <v>116</v>
      </c>
      <c r="B48" s="6" t="s">
        <v>19</v>
      </c>
    </row>
    <row r="49" spans="1:2" x14ac:dyDescent="0.25">
      <c r="A49" t="s">
        <v>101</v>
      </c>
      <c r="B49" s="6" t="s">
        <v>19</v>
      </c>
    </row>
    <row r="50" spans="1:2" x14ac:dyDescent="0.25">
      <c r="A50" t="s">
        <v>122</v>
      </c>
      <c r="B50" s="6" t="s">
        <v>19</v>
      </c>
    </row>
    <row r="51" spans="1:2" x14ac:dyDescent="0.25">
      <c r="A51" t="s">
        <v>124</v>
      </c>
      <c r="B51" s="6" t="s">
        <v>19</v>
      </c>
    </row>
    <row r="52" spans="1:2" x14ac:dyDescent="0.25">
      <c r="A52" t="s">
        <v>152</v>
      </c>
      <c r="B52" s="6" t="s">
        <v>19</v>
      </c>
    </row>
    <row r="53" spans="1:2" x14ac:dyDescent="0.25">
      <c r="A53" t="s">
        <v>154</v>
      </c>
      <c r="B53" s="6" t="s">
        <v>19</v>
      </c>
    </row>
    <row r="54" spans="1:2" x14ac:dyDescent="0.25">
      <c r="A54" t="s">
        <v>161</v>
      </c>
      <c r="B54" s="6" t="s">
        <v>19</v>
      </c>
    </row>
    <row r="55" spans="1:2" x14ac:dyDescent="0.25">
      <c r="A55" t="s">
        <v>165</v>
      </c>
      <c r="B55" s="6" t="s">
        <v>19</v>
      </c>
    </row>
    <row r="56" spans="1:2" x14ac:dyDescent="0.25">
      <c r="A56" t="s">
        <v>176</v>
      </c>
      <c r="B56" s="6" t="s">
        <v>19</v>
      </c>
    </row>
    <row r="57" spans="1:2" x14ac:dyDescent="0.25">
      <c r="A57" t="s">
        <v>184</v>
      </c>
      <c r="B57" s="6" t="s">
        <v>19</v>
      </c>
    </row>
    <row r="58" spans="1:2" x14ac:dyDescent="0.25">
      <c r="A58" t="s">
        <v>190</v>
      </c>
      <c r="B58" s="6" t="s">
        <v>19</v>
      </c>
    </row>
    <row r="59" spans="1:2" x14ac:dyDescent="0.25">
      <c r="A59" t="s">
        <v>208</v>
      </c>
      <c r="B59" s="6" t="s">
        <v>19</v>
      </c>
    </row>
    <row r="60" spans="1:2" x14ac:dyDescent="0.25">
      <c r="A60" t="s">
        <v>210</v>
      </c>
      <c r="B60" s="6" t="s">
        <v>19</v>
      </c>
    </row>
    <row r="61" spans="1:2" x14ac:dyDescent="0.25">
      <c r="A61" t="s">
        <v>222</v>
      </c>
      <c r="B61" s="6" t="s">
        <v>19</v>
      </c>
    </row>
    <row r="62" spans="1:2" x14ac:dyDescent="0.25">
      <c r="A62" t="s">
        <v>225</v>
      </c>
      <c r="B62" s="6" t="s">
        <v>19</v>
      </c>
    </row>
    <row r="63" spans="1:2" x14ac:dyDescent="0.25">
      <c r="A63" t="s">
        <v>233</v>
      </c>
      <c r="B63" s="6" t="s">
        <v>19</v>
      </c>
    </row>
    <row r="64" spans="1:2" x14ac:dyDescent="0.25">
      <c r="A64" t="s">
        <v>236</v>
      </c>
      <c r="B64" s="6" t="s">
        <v>19</v>
      </c>
    </row>
    <row r="65" spans="1:2" x14ac:dyDescent="0.25">
      <c r="A65" t="s">
        <v>264</v>
      </c>
      <c r="B65" s="6" t="s">
        <v>19</v>
      </c>
    </row>
    <row r="66" spans="1:2" x14ac:dyDescent="0.25">
      <c r="A66" t="s">
        <v>267</v>
      </c>
      <c r="B66" s="6" t="s">
        <v>19</v>
      </c>
    </row>
    <row r="67" spans="1:2" x14ac:dyDescent="0.25">
      <c r="A67" t="s">
        <v>286</v>
      </c>
      <c r="B67" s="6" t="s">
        <v>19</v>
      </c>
    </row>
    <row r="68" spans="1:2" x14ac:dyDescent="0.25">
      <c r="A68" t="s">
        <v>293</v>
      </c>
      <c r="B68" s="6" t="s">
        <v>19</v>
      </c>
    </row>
    <row r="69" spans="1:2" x14ac:dyDescent="0.25">
      <c r="A69" t="s">
        <v>300</v>
      </c>
      <c r="B69" s="6" t="s">
        <v>19</v>
      </c>
    </row>
    <row r="70" spans="1:2" x14ac:dyDescent="0.25">
      <c r="A70" t="s">
        <v>308</v>
      </c>
      <c r="B70" s="6" t="s">
        <v>19</v>
      </c>
    </row>
    <row r="71" spans="1:2" x14ac:dyDescent="0.25">
      <c r="A71" t="s">
        <v>310</v>
      </c>
      <c r="B71" s="6" t="s">
        <v>19</v>
      </c>
    </row>
    <row r="72" spans="1:2" x14ac:dyDescent="0.25">
      <c r="A72" t="s">
        <v>313</v>
      </c>
      <c r="B72" s="6" t="s">
        <v>19</v>
      </c>
    </row>
    <row r="73" spans="1:2" x14ac:dyDescent="0.25">
      <c r="A73" t="s">
        <v>316</v>
      </c>
      <c r="B73" s="6" t="s">
        <v>19</v>
      </c>
    </row>
    <row r="74" spans="1:2" x14ac:dyDescent="0.25">
      <c r="A74" t="s">
        <v>320</v>
      </c>
      <c r="B74" s="6" t="s">
        <v>19</v>
      </c>
    </row>
    <row r="75" spans="1:2" x14ac:dyDescent="0.25">
      <c r="A75" t="s">
        <v>323</v>
      </c>
      <c r="B75" s="6" t="s">
        <v>19</v>
      </c>
    </row>
    <row r="76" spans="1:2" x14ac:dyDescent="0.25">
      <c r="A76" t="s">
        <v>334</v>
      </c>
      <c r="B76" s="6" t="s">
        <v>19</v>
      </c>
    </row>
    <row r="77" spans="1:2" x14ac:dyDescent="0.25">
      <c r="A77" t="s">
        <v>344</v>
      </c>
      <c r="B77" s="6" t="s">
        <v>19</v>
      </c>
    </row>
    <row r="78" spans="1:2" x14ac:dyDescent="0.25">
      <c r="A78" t="s">
        <v>346</v>
      </c>
      <c r="B78" s="6" t="s">
        <v>19</v>
      </c>
    </row>
    <row r="79" spans="1:2" x14ac:dyDescent="0.25">
      <c r="A79" t="s">
        <v>353</v>
      </c>
      <c r="B79" s="6" t="s">
        <v>19</v>
      </c>
    </row>
    <row r="80" spans="1:2" x14ac:dyDescent="0.25">
      <c r="A80" t="s">
        <v>16</v>
      </c>
      <c r="B80" s="6" t="s">
        <v>19</v>
      </c>
    </row>
    <row r="81" spans="1:2" x14ac:dyDescent="0.25">
      <c r="A81" t="s">
        <v>364</v>
      </c>
      <c r="B81" s="6" t="s">
        <v>19</v>
      </c>
    </row>
    <row r="82" spans="1:2" x14ac:dyDescent="0.25">
      <c r="A82" t="s">
        <v>372</v>
      </c>
      <c r="B82" s="6" t="s">
        <v>19</v>
      </c>
    </row>
    <row r="83" spans="1:2" x14ac:dyDescent="0.25">
      <c r="A83" t="s">
        <v>374</v>
      </c>
      <c r="B83" s="6" t="s">
        <v>19</v>
      </c>
    </row>
    <row r="84" spans="1:2" x14ac:dyDescent="0.25">
      <c r="A84" t="s">
        <v>376</v>
      </c>
      <c r="B84" s="6" t="s">
        <v>19</v>
      </c>
    </row>
    <row r="85" spans="1:2" x14ac:dyDescent="0.25">
      <c r="A85" t="s">
        <v>378</v>
      </c>
      <c r="B85" s="6" t="s">
        <v>19</v>
      </c>
    </row>
    <row r="87" spans="1:2" x14ac:dyDescent="0.25">
      <c r="A87" s="38" t="s">
        <v>427</v>
      </c>
      <c r="B87" s="40">
        <v>50</v>
      </c>
    </row>
  </sheetData>
  <sortState ref="A2:B77">
    <sortCondition ref="B2:B77"/>
  </sortState>
  <mergeCells count="1">
    <mergeCell ref="A35:B3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workbookViewId="0"/>
  </sheetViews>
  <sheetFormatPr defaultRowHeight="15" x14ac:dyDescent="0.25"/>
  <cols>
    <col min="1" max="1" width="40.5703125" bestFit="1" customWidth="1"/>
    <col min="2" max="2" width="40.5703125" style="6" customWidth="1"/>
  </cols>
  <sheetData>
    <row r="1" spans="1:2" ht="44.1" thickBot="1" x14ac:dyDescent="0.4">
      <c r="A1" s="13" t="s">
        <v>1</v>
      </c>
      <c r="B1" s="13" t="s">
        <v>14</v>
      </c>
    </row>
    <row r="2" spans="1:2" ht="14.45" x14ac:dyDescent="0.35">
      <c r="A2" s="14" t="s">
        <v>327</v>
      </c>
      <c r="B2" s="14">
        <v>11</v>
      </c>
    </row>
    <row r="3" spans="1:2" ht="14.45" x14ac:dyDescent="0.35">
      <c r="A3" s="14" t="s">
        <v>143</v>
      </c>
      <c r="B3" s="14">
        <v>15</v>
      </c>
    </row>
    <row r="4" spans="1:2" ht="14.45" x14ac:dyDescent="0.35">
      <c r="A4" s="14" t="s">
        <v>45</v>
      </c>
      <c r="B4" s="14">
        <v>15</v>
      </c>
    </row>
    <row r="5" spans="1:2" ht="14.45" x14ac:dyDescent="0.35">
      <c r="A5" s="14" t="s">
        <v>419</v>
      </c>
      <c r="B5" s="14">
        <v>20</v>
      </c>
    </row>
    <row r="6" spans="1:2" ht="14.45" x14ac:dyDescent="0.35">
      <c r="A6" s="14" t="s">
        <v>280</v>
      </c>
      <c r="B6" s="14">
        <v>20</v>
      </c>
    </row>
    <row r="7" spans="1:2" ht="14.45" x14ac:dyDescent="0.35">
      <c r="A7" s="14" t="s">
        <v>145</v>
      </c>
      <c r="B7" s="14">
        <v>25</v>
      </c>
    </row>
    <row r="8" spans="1:2" ht="14.45" x14ac:dyDescent="0.35">
      <c r="A8" s="14" t="s">
        <v>165</v>
      </c>
      <c r="B8" s="14">
        <v>25</v>
      </c>
    </row>
    <row r="9" spans="1:2" ht="14.45" x14ac:dyDescent="0.35">
      <c r="A9" s="14" t="s">
        <v>270</v>
      </c>
      <c r="B9" s="14">
        <v>25</v>
      </c>
    </row>
    <row r="10" spans="1:2" ht="14.45" x14ac:dyDescent="0.35">
      <c r="A10" s="14" t="s">
        <v>336</v>
      </c>
      <c r="B10" s="14">
        <v>25</v>
      </c>
    </row>
    <row r="11" spans="1:2" ht="14.45" x14ac:dyDescent="0.35">
      <c r="A11" s="14" t="s">
        <v>145</v>
      </c>
      <c r="B11" s="14">
        <v>25</v>
      </c>
    </row>
    <row r="12" spans="1:2" ht="14.45" x14ac:dyDescent="0.35">
      <c r="A12" s="14" t="s">
        <v>145</v>
      </c>
      <c r="B12" s="14">
        <v>25</v>
      </c>
    </row>
    <row r="13" spans="1:2" ht="14.45" x14ac:dyDescent="0.35">
      <c r="A13" s="14" t="s">
        <v>210</v>
      </c>
      <c r="B13" s="14">
        <v>30</v>
      </c>
    </row>
    <row r="14" spans="1:2" ht="14.45" x14ac:dyDescent="0.35">
      <c r="A14" s="14" t="s">
        <v>85</v>
      </c>
      <c r="B14" s="14">
        <f>36*12</f>
        <v>432</v>
      </c>
    </row>
    <row r="15" spans="1:2" ht="14.45" x14ac:dyDescent="0.35">
      <c r="A15" s="14"/>
      <c r="B15" s="14"/>
    </row>
    <row r="16" spans="1:2" ht="14.45" x14ac:dyDescent="0.35">
      <c r="A16" s="43" t="s">
        <v>426</v>
      </c>
      <c r="B16" s="40">
        <f>COUNT(B2:B14)</f>
        <v>13</v>
      </c>
    </row>
    <row r="17" spans="1:2" ht="14.45" x14ac:dyDescent="0.35">
      <c r="A17" s="43" t="s">
        <v>422</v>
      </c>
      <c r="B17" s="43">
        <f>MAX(B2:B14)</f>
        <v>432</v>
      </c>
    </row>
    <row r="18" spans="1:2" ht="14.45" x14ac:dyDescent="0.35">
      <c r="A18" s="43" t="s">
        <v>423</v>
      </c>
      <c r="B18" s="43">
        <f>MIN(B2:B14)</f>
        <v>11</v>
      </c>
    </row>
    <row r="19" spans="1:2" x14ac:dyDescent="0.25">
      <c r="A19" s="43" t="s">
        <v>424</v>
      </c>
      <c r="B19" s="43">
        <f>AVERAGE(B2:B14)</f>
        <v>53.307692307692307</v>
      </c>
    </row>
    <row r="20" spans="1:2" x14ac:dyDescent="0.25">
      <c r="A20" s="14"/>
      <c r="B20" s="14"/>
    </row>
    <row r="21" spans="1:2" ht="16.5" thickBot="1" x14ac:dyDescent="0.3">
      <c r="A21" s="50" t="s">
        <v>414</v>
      </c>
      <c r="B21" s="50"/>
    </row>
    <row r="22" spans="1:2" x14ac:dyDescent="0.25">
      <c r="A22" s="14" t="s">
        <v>225</v>
      </c>
      <c r="B22" s="14">
        <v>0</v>
      </c>
    </row>
    <row r="23" spans="1:2" x14ac:dyDescent="0.25">
      <c r="A23" s="14" t="s">
        <v>286</v>
      </c>
      <c r="B23" s="14">
        <v>0</v>
      </c>
    </row>
    <row r="24" spans="1:2" x14ac:dyDescent="0.25">
      <c r="A24" s="14" t="s">
        <v>300</v>
      </c>
      <c r="B24" s="14">
        <v>0</v>
      </c>
    </row>
    <row r="25" spans="1:2" x14ac:dyDescent="0.25">
      <c r="A25" s="14" t="s">
        <v>316</v>
      </c>
      <c r="B25" s="14">
        <v>0</v>
      </c>
    </row>
    <row r="26" spans="1:2" x14ac:dyDescent="0.25">
      <c r="A26" s="14" t="s">
        <v>16</v>
      </c>
      <c r="B26" s="14" t="s">
        <v>19</v>
      </c>
    </row>
    <row r="27" spans="1:2" x14ac:dyDescent="0.25">
      <c r="A27" s="14" t="s">
        <v>27</v>
      </c>
      <c r="B27" s="14" t="s">
        <v>19</v>
      </c>
    </row>
    <row r="28" spans="1:2" x14ac:dyDescent="0.25">
      <c r="A28" s="14" t="s">
        <v>29</v>
      </c>
      <c r="B28" s="14" t="s">
        <v>19</v>
      </c>
    </row>
    <row r="29" spans="1:2" x14ac:dyDescent="0.25">
      <c r="A29" s="14" t="s">
        <v>37</v>
      </c>
      <c r="B29" s="14" t="s">
        <v>19</v>
      </c>
    </row>
    <row r="30" spans="1:2" x14ac:dyDescent="0.25">
      <c r="A30" s="14" t="s">
        <v>54</v>
      </c>
      <c r="B30" s="14" t="s">
        <v>19</v>
      </c>
    </row>
    <row r="31" spans="1:2" x14ac:dyDescent="0.25">
      <c r="A31" s="14" t="s">
        <v>58</v>
      </c>
      <c r="B31" s="14" t="s">
        <v>19</v>
      </c>
    </row>
    <row r="32" spans="1:2" x14ac:dyDescent="0.25">
      <c r="A32" s="14" t="s">
        <v>63</v>
      </c>
      <c r="B32" s="14" t="s">
        <v>19</v>
      </c>
    </row>
    <row r="33" spans="1:2" x14ac:dyDescent="0.25">
      <c r="A33" s="14" t="s">
        <v>73</v>
      </c>
      <c r="B33" s="14" t="s">
        <v>19</v>
      </c>
    </row>
    <row r="34" spans="1:2" x14ac:dyDescent="0.25">
      <c r="A34" s="14" t="s">
        <v>76</v>
      </c>
      <c r="B34" s="14" t="s">
        <v>19</v>
      </c>
    </row>
    <row r="35" spans="1:2" x14ac:dyDescent="0.25">
      <c r="A35" s="14" t="s">
        <v>80</v>
      </c>
      <c r="B35" s="14" t="s">
        <v>19</v>
      </c>
    </row>
    <row r="36" spans="1:2" x14ac:dyDescent="0.25">
      <c r="A36" s="14" t="s">
        <v>93</v>
      </c>
      <c r="B36" s="14" t="s">
        <v>19</v>
      </c>
    </row>
    <row r="37" spans="1:2" x14ac:dyDescent="0.25">
      <c r="A37" s="14" t="s">
        <v>101</v>
      </c>
      <c r="B37" s="14" t="s">
        <v>19</v>
      </c>
    </row>
    <row r="38" spans="1:2" x14ac:dyDescent="0.25">
      <c r="A38" s="14" t="s">
        <v>105</v>
      </c>
      <c r="B38" s="14" t="s">
        <v>19</v>
      </c>
    </row>
    <row r="39" spans="1:2" x14ac:dyDescent="0.25">
      <c r="A39" s="14" t="s">
        <v>108</v>
      </c>
      <c r="B39" s="14" t="s">
        <v>19</v>
      </c>
    </row>
    <row r="40" spans="1:2" x14ac:dyDescent="0.25">
      <c r="A40" s="14" t="s">
        <v>116</v>
      </c>
      <c r="B40" s="14" t="s">
        <v>19</v>
      </c>
    </row>
    <row r="41" spans="1:2" x14ac:dyDescent="0.25">
      <c r="A41" s="14" t="s">
        <v>101</v>
      </c>
      <c r="B41" s="14" t="s">
        <v>19</v>
      </c>
    </row>
    <row r="42" spans="1:2" x14ac:dyDescent="0.25">
      <c r="A42" s="14" t="s">
        <v>122</v>
      </c>
      <c r="B42" s="14" t="s">
        <v>19</v>
      </c>
    </row>
    <row r="43" spans="1:2" x14ac:dyDescent="0.25">
      <c r="A43" s="14" t="s">
        <v>124</v>
      </c>
      <c r="B43" s="14" t="s">
        <v>19</v>
      </c>
    </row>
    <row r="44" spans="1:2" x14ac:dyDescent="0.25">
      <c r="A44" s="14" t="s">
        <v>126</v>
      </c>
      <c r="B44" s="14" t="s">
        <v>19</v>
      </c>
    </row>
    <row r="45" spans="1:2" x14ac:dyDescent="0.25">
      <c r="A45" s="14" t="s">
        <v>133</v>
      </c>
      <c r="B45" s="14" t="s">
        <v>19</v>
      </c>
    </row>
    <row r="46" spans="1:2" x14ac:dyDescent="0.25">
      <c r="A46" s="14" t="s">
        <v>141</v>
      </c>
      <c r="B46" s="14" t="s">
        <v>19</v>
      </c>
    </row>
    <row r="47" spans="1:2" x14ac:dyDescent="0.25">
      <c r="A47" s="14" t="s">
        <v>152</v>
      </c>
      <c r="B47" s="14" t="s">
        <v>19</v>
      </c>
    </row>
    <row r="48" spans="1:2" x14ac:dyDescent="0.25">
      <c r="A48" s="14" t="s">
        <v>154</v>
      </c>
      <c r="B48" s="14" t="s">
        <v>19</v>
      </c>
    </row>
    <row r="49" spans="1:2" x14ac:dyDescent="0.25">
      <c r="A49" s="14" t="s">
        <v>161</v>
      </c>
      <c r="B49" s="14" t="s">
        <v>19</v>
      </c>
    </row>
    <row r="50" spans="1:2" x14ac:dyDescent="0.25">
      <c r="A50" s="14" t="s">
        <v>174</v>
      </c>
      <c r="B50" s="14" t="s">
        <v>19</v>
      </c>
    </row>
    <row r="51" spans="1:2" x14ac:dyDescent="0.25">
      <c r="A51" s="14" t="s">
        <v>176</v>
      </c>
      <c r="B51" s="14" t="s">
        <v>19</v>
      </c>
    </row>
    <row r="52" spans="1:2" x14ac:dyDescent="0.25">
      <c r="A52" s="14" t="s">
        <v>184</v>
      </c>
      <c r="B52" s="14" t="s">
        <v>19</v>
      </c>
    </row>
    <row r="53" spans="1:2" x14ac:dyDescent="0.25">
      <c r="A53" s="14" t="s">
        <v>190</v>
      </c>
      <c r="B53" s="14" t="s">
        <v>19</v>
      </c>
    </row>
    <row r="54" spans="1:2" x14ac:dyDescent="0.25">
      <c r="A54" s="14" t="s">
        <v>197</v>
      </c>
      <c r="B54" s="14" t="s">
        <v>19</v>
      </c>
    </row>
    <row r="55" spans="1:2" x14ac:dyDescent="0.25">
      <c r="A55" s="14" t="s">
        <v>201</v>
      </c>
      <c r="B55" s="14" t="s">
        <v>19</v>
      </c>
    </row>
    <row r="56" spans="1:2" x14ac:dyDescent="0.25">
      <c r="A56" s="14" t="s">
        <v>205</v>
      </c>
      <c r="B56" s="14" t="s">
        <v>19</v>
      </c>
    </row>
    <row r="57" spans="1:2" x14ac:dyDescent="0.25">
      <c r="A57" s="14" t="s">
        <v>208</v>
      </c>
      <c r="B57" s="14" t="s">
        <v>19</v>
      </c>
    </row>
    <row r="58" spans="1:2" x14ac:dyDescent="0.25">
      <c r="A58" s="14" t="s">
        <v>218</v>
      </c>
      <c r="B58" s="14" t="s">
        <v>19</v>
      </c>
    </row>
    <row r="59" spans="1:2" x14ac:dyDescent="0.25">
      <c r="A59" s="14" t="s">
        <v>222</v>
      </c>
      <c r="B59" s="14" t="s">
        <v>19</v>
      </c>
    </row>
    <row r="60" spans="1:2" x14ac:dyDescent="0.25">
      <c r="A60" s="14" t="s">
        <v>230</v>
      </c>
      <c r="B60" s="14" t="s">
        <v>19</v>
      </c>
    </row>
    <row r="61" spans="1:2" x14ac:dyDescent="0.25">
      <c r="A61" s="14" t="s">
        <v>233</v>
      </c>
      <c r="B61" s="14" t="s">
        <v>19</v>
      </c>
    </row>
    <row r="62" spans="1:2" x14ac:dyDescent="0.25">
      <c r="A62" s="14" t="s">
        <v>236</v>
      </c>
      <c r="B62" s="14" t="s">
        <v>19</v>
      </c>
    </row>
    <row r="63" spans="1:2" x14ac:dyDescent="0.25">
      <c r="A63" s="14" t="s">
        <v>239</v>
      </c>
      <c r="B63" s="14" t="s">
        <v>19</v>
      </c>
    </row>
    <row r="64" spans="1:2" x14ac:dyDescent="0.25">
      <c r="A64" s="14" t="s">
        <v>246</v>
      </c>
      <c r="B64" s="14" t="s">
        <v>19</v>
      </c>
    </row>
    <row r="65" spans="1:2" x14ac:dyDescent="0.25">
      <c r="A65" s="14" t="s">
        <v>254</v>
      </c>
      <c r="B65" s="14" t="s">
        <v>19</v>
      </c>
    </row>
    <row r="66" spans="1:2" x14ac:dyDescent="0.25">
      <c r="A66" s="14" t="s">
        <v>264</v>
      </c>
      <c r="B66" s="14" t="s">
        <v>19</v>
      </c>
    </row>
    <row r="67" spans="1:2" x14ac:dyDescent="0.25">
      <c r="A67" s="14" t="s">
        <v>267</v>
      </c>
      <c r="B67" s="14" t="s">
        <v>19</v>
      </c>
    </row>
    <row r="68" spans="1:2" x14ac:dyDescent="0.25">
      <c r="A68" s="14" t="s">
        <v>278</v>
      </c>
      <c r="B68" s="14" t="s">
        <v>19</v>
      </c>
    </row>
    <row r="69" spans="1:2" x14ac:dyDescent="0.25">
      <c r="A69" s="14" t="s">
        <v>293</v>
      </c>
      <c r="B69" s="14" t="s">
        <v>19</v>
      </c>
    </row>
    <row r="70" spans="1:2" x14ac:dyDescent="0.25">
      <c r="A70" s="14" t="s">
        <v>308</v>
      </c>
      <c r="B70" s="14" t="s">
        <v>19</v>
      </c>
    </row>
    <row r="71" spans="1:2" x14ac:dyDescent="0.25">
      <c r="A71" s="14" t="s">
        <v>310</v>
      </c>
      <c r="B71" s="14" t="s">
        <v>19</v>
      </c>
    </row>
    <row r="72" spans="1:2" x14ac:dyDescent="0.25">
      <c r="A72" s="14" t="s">
        <v>313</v>
      </c>
      <c r="B72" s="14" t="s">
        <v>19</v>
      </c>
    </row>
    <row r="73" spans="1:2" x14ac:dyDescent="0.25">
      <c r="A73" s="14" t="s">
        <v>320</v>
      </c>
      <c r="B73" s="14" t="s">
        <v>19</v>
      </c>
    </row>
    <row r="74" spans="1:2" x14ac:dyDescent="0.25">
      <c r="A74" s="14" t="s">
        <v>323</v>
      </c>
      <c r="B74" s="14" t="s">
        <v>19</v>
      </c>
    </row>
    <row r="75" spans="1:2" x14ac:dyDescent="0.25">
      <c r="A75" s="14" t="s">
        <v>334</v>
      </c>
      <c r="B75" s="14" t="s">
        <v>19</v>
      </c>
    </row>
    <row r="76" spans="1:2" x14ac:dyDescent="0.25">
      <c r="A76" s="14" t="s">
        <v>344</v>
      </c>
      <c r="B76" s="14" t="s">
        <v>19</v>
      </c>
    </row>
    <row r="77" spans="1:2" x14ac:dyDescent="0.25">
      <c r="A77" s="14" t="s">
        <v>346</v>
      </c>
      <c r="B77" s="14" t="s">
        <v>19</v>
      </c>
    </row>
    <row r="78" spans="1:2" x14ac:dyDescent="0.25">
      <c r="A78" s="14" t="s">
        <v>353</v>
      </c>
      <c r="B78" s="14" t="s">
        <v>19</v>
      </c>
    </row>
    <row r="79" spans="1:2" x14ac:dyDescent="0.25">
      <c r="A79" s="14" t="s">
        <v>16</v>
      </c>
      <c r="B79" s="14" t="s">
        <v>19</v>
      </c>
    </row>
    <row r="80" spans="1:2" x14ac:dyDescent="0.25">
      <c r="A80" s="14" t="s">
        <v>364</v>
      </c>
      <c r="B80" s="14" t="s">
        <v>19</v>
      </c>
    </row>
    <row r="81" spans="1:2" x14ac:dyDescent="0.25">
      <c r="A81" s="14" t="s">
        <v>372</v>
      </c>
      <c r="B81" s="14" t="s">
        <v>19</v>
      </c>
    </row>
    <row r="82" spans="1:2" x14ac:dyDescent="0.25">
      <c r="A82" s="14" t="s">
        <v>374</v>
      </c>
      <c r="B82" s="14" t="s">
        <v>19</v>
      </c>
    </row>
    <row r="83" spans="1:2" x14ac:dyDescent="0.25">
      <c r="A83" s="14" t="s">
        <v>376</v>
      </c>
      <c r="B83" s="14" t="s">
        <v>19</v>
      </c>
    </row>
    <row r="84" spans="1:2" x14ac:dyDescent="0.25">
      <c r="A84" s="14" t="s">
        <v>378</v>
      </c>
      <c r="B84" s="14" t="s">
        <v>19</v>
      </c>
    </row>
    <row r="86" spans="1:2" x14ac:dyDescent="0.25">
      <c r="A86" s="43" t="s">
        <v>427</v>
      </c>
      <c r="B86" s="44">
        <v>63</v>
      </c>
    </row>
  </sheetData>
  <sortState ref="A2:B14">
    <sortCondition ref="B2:B14"/>
  </sortState>
  <mergeCells count="1">
    <mergeCell ref="A21:B21"/>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workbookViewId="0">
      <selection activeCell="G8" sqref="G8"/>
    </sheetView>
  </sheetViews>
  <sheetFormatPr defaultRowHeight="15" x14ac:dyDescent="0.25"/>
  <cols>
    <col min="1" max="1" width="64.7109375" style="3" customWidth="1"/>
    <col min="2" max="2" width="9.42578125" bestFit="1" customWidth="1"/>
    <col min="3" max="3" width="7.28515625" bestFit="1" customWidth="1"/>
    <col min="4" max="4" width="5.85546875" bestFit="1" customWidth="1"/>
    <col min="5" max="5" width="10.7109375" bestFit="1" customWidth="1"/>
    <col min="6" max="6" width="1.42578125" customWidth="1"/>
    <col min="7" max="7" width="8.42578125" bestFit="1" customWidth="1"/>
    <col min="257" max="257" width="64.7109375" customWidth="1"/>
    <col min="258" max="258" width="9.42578125" bestFit="1" customWidth="1"/>
    <col min="259" max="259" width="7.28515625" bestFit="1" customWidth="1"/>
    <col min="260" max="260" width="5.85546875" bestFit="1" customWidth="1"/>
    <col min="261" max="261" width="10.7109375" bestFit="1" customWidth="1"/>
    <col min="262" max="262" width="1.42578125" customWidth="1"/>
    <col min="263" max="263" width="8.42578125" bestFit="1" customWidth="1"/>
    <col min="513" max="513" width="64.7109375" customWidth="1"/>
    <col min="514" max="514" width="9.42578125" bestFit="1" customWidth="1"/>
    <col min="515" max="515" width="7.28515625" bestFit="1" customWidth="1"/>
    <col min="516" max="516" width="5.85546875" bestFit="1" customWidth="1"/>
    <col min="517" max="517" width="10.7109375" bestFit="1" customWidth="1"/>
    <col min="518" max="518" width="1.42578125" customWidth="1"/>
    <col min="519" max="519" width="8.42578125" bestFit="1" customWidth="1"/>
    <col min="769" max="769" width="64.7109375" customWidth="1"/>
    <col min="770" max="770" width="9.42578125" bestFit="1" customWidth="1"/>
    <col min="771" max="771" width="7.28515625" bestFit="1" customWidth="1"/>
    <col min="772" max="772" width="5.85546875" bestFit="1" customWidth="1"/>
    <col min="773" max="773" width="10.7109375" bestFit="1" customWidth="1"/>
    <col min="774" max="774" width="1.42578125" customWidth="1"/>
    <col min="775" max="775" width="8.42578125" bestFit="1" customWidth="1"/>
    <col min="1025" max="1025" width="64.7109375" customWidth="1"/>
    <col min="1026" max="1026" width="9.42578125" bestFit="1" customWidth="1"/>
    <col min="1027" max="1027" width="7.28515625" bestFit="1" customWidth="1"/>
    <col min="1028" max="1028" width="5.85546875" bestFit="1" customWidth="1"/>
    <col min="1029" max="1029" width="10.7109375" bestFit="1" customWidth="1"/>
    <col min="1030" max="1030" width="1.42578125" customWidth="1"/>
    <col min="1031" max="1031" width="8.42578125" bestFit="1" customWidth="1"/>
    <col min="1281" max="1281" width="64.7109375" customWidth="1"/>
    <col min="1282" max="1282" width="9.42578125" bestFit="1" customWidth="1"/>
    <col min="1283" max="1283" width="7.28515625" bestFit="1" customWidth="1"/>
    <col min="1284" max="1284" width="5.85546875" bestFit="1" customWidth="1"/>
    <col min="1285" max="1285" width="10.7109375" bestFit="1" customWidth="1"/>
    <col min="1286" max="1286" width="1.42578125" customWidth="1"/>
    <col min="1287" max="1287" width="8.42578125" bestFit="1" customWidth="1"/>
    <col min="1537" max="1537" width="64.7109375" customWidth="1"/>
    <col min="1538" max="1538" width="9.42578125" bestFit="1" customWidth="1"/>
    <col min="1539" max="1539" width="7.28515625" bestFit="1" customWidth="1"/>
    <col min="1540" max="1540" width="5.85546875" bestFit="1" customWidth="1"/>
    <col min="1541" max="1541" width="10.7109375" bestFit="1" customWidth="1"/>
    <col min="1542" max="1542" width="1.42578125" customWidth="1"/>
    <col min="1543" max="1543" width="8.42578125" bestFit="1" customWidth="1"/>
    <col min="1793" max="1793" width="64.7109375" customWidth="1"/>
    <col min="1794" max="1794" width="9.42578125" bestFit="1" customWidth="1"/>
    <col min="1795" max="1795" width="7.28515625" bestFit="1" customWidth="1"/>
    <col min="1796" max="1796" width="5.85546875" bestFit="1" customWidth="1"/>
    <col min="1797" max="1797" width="10.7109375" bestFit="1" customWidth="1"/>
    <col min="1798" max="1798" width="1.42578125" customWidth="1"/>
    <col min="1799" max="1799" width="8.42578125" bestFit="1" customWidth="1"/>
    <col min="2049" max="2049" width="64.7109375" customWidth="1"/>
    <col min="2050" max="2050" width="9.42578125" bestFit="1" customWidth="1"/>
    <col min="2051" max="2051" width="7.28515625" bestFit="1" customWidth="1"/>
    <col min="2052" max="2052" width="5.85546875" bestFit="1" customWidth="1"/>
    <col min="2053" max="2053" width="10.7109375" bestFit="1" customWidth="1"/>
    <col min="2054" max="2054" width="1.42578125" customWidth="1"/>
    <col min="2055" max="2055" width="8.42578125" bestFit="1" customWidth="1"/>
    <col min="2305" max="2305" width="64.7109375" customWidth="1"/>
    <col min="2306" max="2306" width="9.42578125" bestFit="1" customWidth="1"/>
    <col min="2307" max="2307" width="7.28515625" bestFit="1" customWidth="1"/>
    <col min="2308" max="2308" width="5.85546875" bestFit="1" customWidth="1"/>
    <col min="2309" max="2309" width="10.7109375" bestFit="1" customWidth="1"/>
    <col min="2310" max="2310" width="1.42578125" customWidth="1"/>
    <col min="2311" max="2311" width="8.42578125" bestFit="1" customWidth="1"/>
    <col min="2561" max="2561" width="64.7109375" customWidth="1"/>
    <col min="2562" max="2562" width="9.42578125" bestFit="1" customWidth="1"/>
    <col min="2563" max="2563" width="7.28515625" bestFit="1" customWidth="1"/>
    <col min="2564" max="2564" width="5.85546875" bestFit="1" customWidth="1"/>
    <col min="2565" max="2565" width="10.7109375" bestFit="1" customWidth="1"/>
    <col min="2566" max="2566" width="1.42578125" customWidth="1"/>
    <col min="2567" max="2567" width="8.42578125" bestFit="1" customWidth="1"/>
    <col min="2817" max="2817" width="64.7109375" customWidth="1"/>
    <col min="2818" max="2818" width="9.42578125" bestFit="1" customWidth="1"/>
    <col min="2819" max="2819" width="7.28515625" bestFit="1" customWidth="1"/>
    <col min="2820" max="2820" width="5.85546875" bestFit="1" customWidth="1"/>
    <col min="2821" max="2821" width="10.7109375" bestFit="1" customWidth="1"/>
    <col min="2822" max="2822" width="1.42578125" customWidth="1"/>
    <col min="2823" max="2823" width="8.42578125" bestFit="1" customWidth="1"/>
    <col min="3073" max="3073" width="64.7109375" customWidth="1"/>
    <col min="3074" max="3074" width="9.42578125" bestFit="1" customWidth="1"/>
    <col min="3075" max="3075" width="7.28515625" bestFit="1" customWidth="1"/>
    <col min="3076" max="3076" width="5.85546875" bestFit="1" customWidth="1"/>
    <col min="3077" max="3077" width="10.7109375" bestFit="1" customWidth="1"/>
    <col min="3078" max="3078" width="1.42578125" customWidth="1"/>
    <col min="3079" max="3079" width="8.42578125" bestFit="1" customWidth="1"/>
    <col min="3329" max="3329" width="64.7109375" customWidth="1"/>
    <col min="3330" max="3330" width="9.42578125" bestFit="1" customWidth="1"/>
    <col min="3331" max="3331" width="7.28515625" bestFit="1" customWidth="1"/>
    <col min="3332" max="3332" width="5.85546875" bestFit="1" customWidth="1"/>
    <col min="3333" max="3333" width="10.7109375" bestFit="1" customWidth="1"/>
    <col min="3334" max="3334" width="1.42578125" customWidth="1"/>
    <col min="3335" max="3335" width="8.42578125" bestFit="1" customWidth="1"/>
    <col min="3585" max="3585" width="64.7109375" customWidth="1"/>
    <col min="3586" max="3586" width="9.42578125" bestFit="1" customWidth="1"/>
    <col min="3587" max="3587" width="7.28515625" bestFit="1" customWidth="1"/>
    <col min="3588" max="3588" width="5.85546875" bestFit="1" customWidth="1"/>
    <col min="3589" max="3589" width="10.7109375" bestFit="1" customWidth="1"/>
    <col min="3590" max="3590" width="1.42578125" customWidth="1"/>
    <col min="3591" max="3591" width="8.42578125" bestFit="1" customWidth="1"/>
    <col min="3841" max="3841" width="64.7109375" customWidth="1"/>
    <col min="3842" max="3842" width="9.42578125" bestFit="1" customWidth="1"/>
    <col min="3843" max="3843" width="7.28515625" bestFit="1" customWidth="1"/>
    <col min="3844" max="3844" width="5.85546875" bestFit="1" customWidth="1"/>
    <col min="3845" max="3845" width="10.7109375" bestFit="1" customWidth="1"/>
    <col min="3846" max="3846" width="1.42578125" customWidth="1"/>
    <col min="3847" max="3847" width="8.42578125" bestFit="1" customWidth="1"/>
    <col min="4097" max="4097" width="64.7109375" customWidth="1"/>
    <col min="4098" max="4098" width="9.42578125" bestFit="1" customWidth="1"/>
    <col min="4099" max="4099" width="7.28515625" bestFit="1" customWidth="1"/>
    <col min="4100" max="4100" width="5.85546875" bestFit="1" customWidth="1"/>
    <col min="4101" max="4101" width="10.7109375" bestFit="1" customWidth="1"/>
    <col min="4102" max="4102" width="1.42578125" customWidth="1"/>
    <col min="4103" max="4103" width="8.42578125" bestFit="1" customWidth="1"/>
    <col min="4353" max="4353" width="64.7109375" customWidth="1"/>
    <col min="4354" max="4354" width="9.42578125" bestFit="1" customWidth="1"/>
    <col min="4355" max="4355" width="7.28515625" bestFit="1" customWidth="1"/>
    <col min="4356" max="4356" width="5.85546875" bestFit="1" customWidth="1"/>
    <col min="4357" max="4357" width="10.7109375" bestFit="1" customWidth="1"/>
    <col min="4358" max="4358" width="1.42578125" customWidth="1"/>
    <col min="4359" max="4359" width="8.42578125" bestFit="1" customWidth="1"/>
    <col min="4609" max="4609" width="64.7109375" customWidth="1"/>
    <col min="4610" max="4610" width="9.42578125" bestFit="1" customWidth="1"/>
    <col min="4611" max="4611" width="7.28515625" bestFit="1" customWidth="1"/>
    <col min="4612" max="4612" width="5.85546875" bestFit="1" customWidth="1"/>
    <col min="4613" max="4613" width="10.7109375" bestFit="1" customWidth="1"/>
    <col min="4614" max="4614" width="1.42578125" customWidth="1"/>
    <col min="4615" max="4615" width="8.42578125" bestFit="1" customWidth="1"/>
    <col min="4865" max="4865" width="64.7109375" customWidth="1"/>
    <col min="4866" max="4866" width="9.42578125" bestFit="1" customWidth="1"/>
    <col min="4867" max="4867" width="7.28515625" bestFit="1" customWidth="1"/>
    <col min="4868" max="4868" width="5.85546875" bestFit="1" customWidth="1"/>
    <col min="4869" max="4869" width="10.7109375" bestFit="1" customWidth="1"/>
    <col min="4870" max="4870" width="1.42578125" customWidth="1"/>
    <col min="4871" max="4871" width="8.42578125" bestFit="1" customWidth="1"/>
    <col min="5121" max="5121" width="64.7109375" customWidth="1"/>
    <col min="5122" max="5122" width="9.42578125" bestFit="1" customWidth="1"/>
    <col min="5123" max="5123" width="7.28515625" bestFit="1" customWidth="1"/>
    <col min="5124" max="5124" width="5.85546875" bestFit="1" customWidth="1"/>
    <col min="5125" max="5125" width="10.7109375" bestFit="1" customWidth="1"/>
    <col min="5126" max="5126" width="1.42578125" customWidth="1"/>
    <col min="5127" max="5127" width="8.42578125" bestFit="1" customWidth="1"/>
    <col min="5377" max="5377" width="64.7109375" customWidth="1"/>
    <col min="5378" max="5378" width="9.42578125" bestFit="1" customWidth="1"/>
    <col min="5379" max="5379" width="7.28515625" bestFit="1" customWidth="1"/>
    <col min="5380" max="5380" width="5.85546875" bestFit="1" customWidth="1"/>
    <col min="5381" max="5381" width="10.7109375" bestFit="1" customWidth="1"/>
    <col min="5382" max="5382" width="1.42578125" customWidth="1"/>
    <col min="5383" max="5383" width="8.42578125" bestFit="1" customWidth="1"/>
    <col min="5633" max="5633" width="64.7109375" customWidth="1"/>
    <col min="5634" max="5634" width="9.42578125" bestFit="1" customWidth="1"/>
    <col min="5635" max="5635" width="7.28515625" bestFit="1" customWidth="1"/>
    <col min="5636" max="5636" width="5.85546875" bestFit="1" customWidth="1"/>
    <col min="5637" max="5637" width="10.7109375" bestFit="1" customWidth="1"/>
    <col min="5638" max="5638" width="1.42578125" customWidth="1"/>
    <col min="5639" max="5639" width="8.42578125" bestFit="1" customWidth="1"/>
    <col min="5889" max="5889" width="64.7109375" customWidth="1"/>
    <col min="5890" max="5890" width="9.42578125" bestFit="1" customWidth="1"/>
    <col min="5891" max="5891" width="7.28515625" bestFit="1" customWidth="1"/>
    <col min="5892" max="5892" width="5.85546875" bestFit="1" customWidth="1"/>
    <col min="5893" max="5893" width="10.7109375" bestFit="1" customWidth="1"/>
    <col min="5894" max="5894" width="1.42578125" customWidth="1"/>
    <col min="5895" max="5895" width="8.42578125" bestFit="1" customWidth="1"/>
    <col min="6145" max="6145" width="64.7109375" customWidth="1"/>
    <col min="6146" max="6146" width="9.42578125" bestFit="1" customWidth="1"/>
    <col min="6147" max="6147" width="7.28515625" bestFit="1" customWidth="1"/>
    <col min="6148" max="6148" width="5.85546875" bestFit="1" customWidth="1"/>
    <col min="6149" max="6149" width="10.7109375" bestFit="1" customWidth="1"/>
    <col min="6150" max="6150" width="1.42578125" customWidth="1"/>
    <col min="6151" max="6151" width="8.42578125" bestFit="1" customWidth="1"/>
    <col min="6401" max="6401" width="64.7109375" customWidth="1"/>
    <col min="6402" max="6402" width="9.42578125" bestFit="1" customWidth="1"/>
    <col min="6403" max="6403" width="7.28515625" bestFit="1" customWidth="1"/>
    <col min="6404" max="6404" width="5.85546875" bestFit="1" customWidth="1"/>
    <col min="6405" max="6405" width="10.7109375" bestFit="1" customWidth="1"/>
    <col min="6406" max="6406" width="1.42578125" customWidth="1"/>
    <col min="6407" max="6407" width="8.42578125" bestFit="1" customWidth="1"/>
    <col min="6657" max="6657" width="64.7109375" customWidth="1"/>
    <col min="6658" max="6658" width="9.42578125" bestFit="1" customWidth="1"/>
    <col min="6659" max="6659" width="7.28515625" bestFit="1" customWidth="1"/>
    <col min="6660" max="6660" width="5.85546875" bestFit="1" customWidth="1"/>
    <col min="6661" max="6661" width="10.7109375" bestFit="1" customWidth="1"/>
    <col min="6662" max="6662" width="1.42578125" customWidth="1"/>
    <col min="6663" max="6663" width="8.42578125" bestFit="1" customWidth="1"/>
    <col min="6913" max="6913" width="64.7109375" customWidth="1"/>
    <col min="6914" max="6914" width="9.42578125" bestFit="1" customWidth="1"/>
    <col min="6915" max="6915" width="7.28515625" bestFit="1" customWidth="1"/>
    <col min="6916" max="6916" width="5.85546875" bestFit="1" customWidth="1"/>
    <col min="6917" max="6917" width="10.7109375" bestFit="1" customWidth="1"/>
    <col min="6918" max="6918" width="1.42578125" customWidth="1"/>
    <col min="6919" max="6919" width="8.42578125" bestFit="1" customWidth="1"/>
    <col min="7169" max="7169" width="64.7109375" customWidth="1"/>
    <col min="7170" max="7170" width="9.42578125" bestFit="1" customWidth="1"/>
    <col min="7171" max="7171" width="7.28515625" bestFit="1" customWidth="1"/>
    <col min="7172" max="7172" width="5.85546875" bestFit="1" customWidth="1"/>
    <col min="7173" max="7173" width="10.7109375" bestFit="1" customWidth="1"/>
    <col min="7174" max="7174" width="1.42578125" customWidth="1"/>
    <col min="7175" max="7175" width="8.42578125" bestFit="1" customWidth="1"/>
    <col min="7425" max="7425" width="64.7109375" customWidth="1"/>
    <col min="7426" max="7426" width="9.42578125" bestFit="1" customWidth="1"/>
    <col min="7427" max="7427" width="7.28515625" bestFit="1" customWidth="1"/>
    <col min="7428" max="7428" width="5.85546875" bestFit="1" customWidth="1"/>
    <col min="7429" max="7429" width="10.7109375" bestFit="1" customWidth="1"/>
    <col min="7430" max="7430" width="1.42578125" customWidth="1"/>
    <col min="7431" max="7431" width="8.42578125" bestFit="1" customWidth="1"/>
    <col min="7681" max="7681" width="64.7109375" customWidth="1"/>
    <col min="7682" max="7682" width="9.42578125" bestFit="1" customWidth="1"/>
    <col min="7683" max="7683" width="7.28515625" bestFit="1" customWidth="1"/>
    <col min="7684" max="7684" width="5.85546875" bestFit="1" customWidth="1"/>
    <col min="7685" max="7685" width="10.7109375" bestFit="1" customWidth="1"/>
    <col min="7686" max="7686" width="1.42578125" customWidth="1"/>
    <col min="7687" max="7687" width="8.42578125" bestFit="1" customWidth="1"/>
    <col min="7937" max="7937" width="64.7109375" customWidth="1"/>
    <col min="7938" max="7938" width="9.42578125" bestFit="1" customWidth="1"/>
    <col min="7939" max="7939" width="7.28515625" bestFit="1" customWidth="1"/>
    <col min="7940" max="7940" width="5.85546875" bestFit="1" customWidth="1"/>
    <col min="7941" max="7941" width="10.7109375" bestFit="1" customWidth="1"/>
    <col min="7942" max="7942" width="1.42578125" customWidth="1"/>
    <col min="7943" max="7943" width="8.42578125" bestFit="1" customWidth="1"/>
    <col min="8193" max="8193" width="64.7109375" customWidth="1"/>
    <col min="8194" max="8194" width="9.42578125" bestFit="1" customWidth="1"/>
    <col min="8195" max="8195" width="7.28515625" bestFit="1" customWidth="1"/>
    <col min="8196" max="8196" width="5.85546875" bestFit="1" customWidth="1"/>
    <col min="8197" max="8197" width="10.7109375" bestFit="1" customWidth="1"/>
    <col min="8198" max="8198" width="1.42578125" customWidth="1"/>
    <col min="8199" max="8199" width="8.42578125" bestFit="1" customWidth="1"/>
    <col min="8449" max="8449" width="64.7109375" customWidth="1"/>
    <col min="8450" max="8450" width="9.42578125" bestFit="1" customWidth="1"/>
    <col min="8451" max="8451" width="7.28515625" bestFit="1" customWidth="1"/>
    <col min="8452" max="8452" width="5.85546875" bestFit="1" customWidth="1"/>
    <col min="8453" max="8453" width="10.7109375" bestFit="1" customWidth="1"/>
    <col min="8454" max="8454" width="1.42578125" customWidth="1"/>
    <col min="8455" max="8455" width="8.42578125" bestFit="1" customWidth="1"/>
    <col min="8705" max="8705" width="64.7109375" customWidth="1"/>
    <col min="8706" max="8706" width="9.42578125" bestFit="1" customWidth="1"/>
    <col min="8707" max="8707" width="7.28515625" bestFit="1" customWidth="1"/>
    <col min="8708" max="8708" width="5.85546875" bestFit="1" customWidth="1"/>
    <col min="8709" max="8709" width="10.7109375" bestFit="1" customWidth="1"/>
    <col min="8710" max="8710" width="1.42578125" customWidth="1"/>
    <col min="8711" max="8711" width="8.42578125" bestFit="1" customWidth="1"/>
    <col min="8961" max="8961" width="64.7109375" customWidth="1"/>
    <col min="8962" max="8962" width="9.42578125" bestFit="1" customWidth="1"/>
    <col min="8963" max="8963" width="7.28515625" bestFit="1" customWidth="1"/>
    <col min="8964" max="8964" width="5.85546875" bestFit="1" customWidth="1"/>
    <col min="8965" max="8965" width="10.7109375" bestFit="1" customWidth="1"/>
    <col min="8966" max="8966" width="1.42578125" customWidth="1"/>
    <col min="8967" max="8967" width="8.42578125" bestFit="1" customWidth="1"/>
    <col min="9217" max="9217" width="64.7109375" customWidth="1"/>
    <col min="9218" max="9218" width="9.42578125" bestFit="1" customWidth="1"/>
    <col min="9219" max="9219" width="7.28515625" bestFit="1" customWidth="1"/>
    <col min="9220" max="9220" width="5.85546875" bestFit="1" customWidth="1"/>
    <col min="9221" max="9221" width="10.7109375" bestFit="1" customWidth="1"/>
    <col min="9222" max="9222" width="1.42578125" customWidth="1"/>
    <col min="9223" max="9223" width="8.42578125" bestFit="1" customWidth="1"/>
    <col min="9473" max="9473" width="64.7109375" customWidth="1"/>
    <col min="9474" max="9474" width="9.42578125" bestFit="1" customWidth="1"/>
    <col min="9475" max="9475" width="7.28515625" bestFit="1" customWidth="1"/>
    <col min="9476" max="9476" width="5.85546875" bestFit="1" customWidth="1"/>
    <col min="9477" max="9477" width="10.7109375" bestFit="1" customWidth="1"/>
    <col min="9478" max="9478" width="1.42578125" customWidth="1"/>
    <col min="9479" max="9479" width="8.42578125" bestFit="1" customWidth="1"/>
    <col min="9729" max="9729" width="64.7109375" customWidth="1"/>
    <col min="9730" max="9730" width="9.42578125" bestFit="1" customWidth="1"/>
    <col min="9731" max="9731" width="7.28515625" bestFit="1" customWidth="1"/>
    <col min="9732" max="9732" width="5.85546875" bestFit="1" customWidth="1"/>
    <col min="9733" max="9733" width="10.7109375" bestFit="1" customWidth="1"/>
    <col min="9734" max="9734" width="1.42578125" customWidth="1"/>
    <col min="9735" max="9735" width="8.42578125" bestFit="1" customWidth="1"/>
    <col min="9985" max="9985" width="64.7109375" customWidth="1"/>
    <col min="9986" max="9986" width="9.42578125" bestFit="1" customWidth="1"/>
    <col min="9987" max="9987" width="7.28515625" bestFit="1" customWidth="1"/>
    <col min="9988" max="9988" width="5.85546875" bestFit="1" customWidth="1"/>
    <col min="9989" max="9989" width="10.7109375" bestFit="1" customWidth="1"/>
    <col min="9990" max="9990" width="1.42578125" customWidth="1"/>
    <col min="9991" max="9991" width="8.42578125" bestFit="1" customWidth="1"/>
    <col min="10241" max="10241" width="64.7109375" customWidth="1"/>
    <col min="10242" max="10242" width="9.42578125" bestFit="1" customWidth="1"/>
    <col min="10243" max="10243" width="7.28515625" bestFit="1" customWidth="1"/>
    <col min="10244" max="10244" width="5.85546875" bestFit="1" customWidth="1"/>
    <col min="10245" max="10245" width="10.7109375" bestFit="1" customWidth="1"/>
    <col min="10246" max="10246" width="1.42578125" customWidth="1"/>
    <col min="10247" max="10247" width="8.42578125" bestFit="1" customWidth="1"/>
    <col min="10497" max="10497" width="64.7109375" customWidth="1"/>
    <col min="10498" max="10498" width="9.42578125" bestFit="1" customWidth="1"/>
    <col min="10499" max="10499" width="7.28515625" bestFit="1" customWidth="1"/>
    <col min="10500" max="10500" width="5.85546875" bestFit="1" customWidth="1"/>
    <col min="10501" max="10501" width="10.7109375" bestFit="1" customWidth="1"/>
    <col min="10502" max="10502" width="1.42578125" customWidth="1"/>
    <col min="10503" max="10503" width="8.42578125" bestFit="1" customWidth="1"/>
    <col min="10753" max="10753" width="64.7109375" customWidth="1"/>
    <col min="10754" max="10754" width="9.42578125" bestFit="1" customWidth="1"/>
    <col min="10755" max="10755" width="7.28515625" bestFit="1" customWidth="1"/>
    <col min="10756" max="10756" width="5.85546875" bestFit="1" customWidth="1"/>
    <col min="10757" max="10757" width="10.7109375" bestFit="1" customWidth="1"/>
    <col min="10758" max="10758" width="1.42578125" customWidth="1"/>
    <col min="10759" max="10759" width="8.42578125" bestFit="1" customWidth="1"/>
    <col min="11009" max="11009" width="64.7109375" customWidth="1"/>
    <col min="11010" max="11010" width="9.42578125" bestFit="1" customWidth="1"/>
    <col min="11011" max="11011" width="7.28515625" bestFit="1" customWidth="1"/>
    <col min="11012" max="11012" width="5.85546875" bestFit="1" customWidth="1"/>
    <col min="11013" max="11013" width="10.7109375" bestFit="1" customWidth="1"/>
    <col min="11014" max="11014" width="1.42578125" customWidth="1"/>
    <col min="11015" max="11015" width="8.42578125" bestFit="1" customWidth="1"/>
    <col min="11265" max="11265" width="64.7109375" customWidth="1"/>
    <col min="11266" max="11266" width="9.42578125" bestFit="1" customWidth="1"/>
    <col min="11267" max="11267" width="7.28515625" bestFit="1" customWidth="1"/>
    <col min="11268" max="11268" width="5.85546875" bestFit="1" customWidth="1"/>
    <col min="11269" max="11269" width="10.7109375" bestFit="1" customWidth="1"/>
    <col min="11270" max="11270" width="1.42578125" customWidth="1"/>
    <col min="11271" max="11271" width="8.42578125" bestFit="1" customWidth="1"/>
    <col min="11521" max="11521" width="64.7109375" customWidth="1"/>
    <col min="11522" max="11522" width="9.42578125" bestFit="1" customWidth="1"/>
    <col min="11523" max="11523" width="7.28515625" bestFit="1" customWidth="1"/>
    <col min="11524" max="11524" width="5.85546875" bestFit="1" customWidth="1"/>
    <col min="11525" max="11525" width="10.7109375" bestFit="1" customWidth="1"/>
    <col min="11526" max="11526" width="1.42578125" customWidth="1"/>
    <col min="11527" max="11527" width="8.42578125" bestFit="1" customWidth="1"/>
    <col min="11777" max="11777" width="64.7109375" customWidth="1"/>
    <col min="11778" max="11778" width="9.42578125" bestFit="1" customWidth="1"/>
    <col min="11779" max="11779" width="7.28515625" bestFit="1" customWidth="1"/>
    <col min="11780" max="11780" width="5.85546875" bestFit="1" customWidth="1"/>
    <col min="11781" max="11781" width="10.7109375" bestFit="1" customWidth="1"/>
    <col min="11782" max="11782" width="1.42578125" customWidth="1"/>
    <col min="11783" max="11783" width="8.42578125" bestFit="1" customWidth="1"/>
    <col min="12033" max="12033" width="64.7109375" customWidth="1"/>
    <col min="12034" max="12034" width="9.42578125" bestFit="1" customWidth="1"/>
    <col min="12035" max="12035" width="7.28515625" bestFit="1" customWidth="1"/>
    <col min="12036" max="12036" width="5.85546875" bestFit="1" customWidth="1"/>
    <col min="12037" max="12037" width="10.7109375" bestFit="1" customWidth="1"/>
    <col min="12038" max="12038" width="1.42578125" customWidth="1"/>
    <col min="12039" max="12039" width="8.42578125" bestFit="1" customWidth="1"/>
    <col min="12289" max="12289" width="64.7109375" customWidth="1"/>
    <col min="12290" max="12290" width="9.42578125" bestFit="1" customWidth="1"/>
    <col min="12291" max="12291" width="7.28515625" bestFit="1" customWidth="1"/>
    <col min="12292" max="12292" width="5.85546875" bestFit="1" customWidth="1"/>
    <col min="12293" max="12293" width="10.7109375" bestFit="1" customWidth="1"/>
    <col min="12294" max="12294" width="1.42578125" customWidth="1"/>
    <col min="12295" max="12295" width="8.42578125" bestFit="1" customWidth="1"/>
    <col min="12545" max="12545" width="64.7109375" customWidth="1"/>
    <col min="12546" max="12546" width="9.42578125" bestFit="1" customWidth="1"/>
    <col min="12547" max="12547" width="7.28515625" bestFit="1" customWidth="1"/>
    <col min="12548" max="12548" width="5.85546875" bestFit="1" customWidth="1"/>
    <col min="12549" max="12549" width="10.7109375" bestFit="1" customWidth="1"/>
    <col min="12550" max="12550" width="1.42578125" customWidth="1"/>
    <col min="12551" max="12551" width="8.42578125" bestFit="1" customWidth="1"/>
    <col min="12801" max="12801" width="64.7109375" customWidth="1"/>
    <col min="12802" max="12802" width="9.42578125" bestFit="1" customWidth="1"/>
    <col min="12803" max="12803" width="7.28515625" bestFit="1" customWidth="1"/>
    <col min="12804" max="12804" width="5.85546875" bestFit="1" customWidth="1"/>
    <col min="12805" max="12805" width="10.7109375" bestFit="1" customWidth="1"/>
    <col min="12806" max="12806" width="1.42578125" customWidth="1"/>
    <col min="12807" max="12807" width="8.42578125" bestFit="1" customWidth="1"/>
    <col min="13057" max="13057" width="64.7109375" customWidth="1"/>
    <col min="13058" max="13058" width="9.42578125" bestFit="1" customWidth="1"/>
    <col min="13059" max="13059" width="7.28515625" bestFit="1" customWidth="1"/>
    <col min="13060" max="13060" width="5.85546875" bestFit="1" customWidth="1"/>
    <col min="13061" max="13061" width="10.7109375" bestFit="1" customWidth="1"/>
    <col min="13062" max="13062" width="1.42578125" customWidth="1"/>
    <col min="13063" max="13063" width="8.42578125" bestFit="1" customWidth="1"/>
    <col min="13313" max="13313" width="64.7109375" customWidth="1"/>
    <col min="13314" max="13314" width="9.42578125" bestFit="1" customWidth="1"/>
    <col min="13315" max="13315" width="7.28515625" bestFit="1" customWidth="1"/>
    <col min="13316" max="13316" width="5.85546875" bestFit="1" customWidth="1"/>
    <col min="13317" max="13317" width="10.7109375" bestFit="1" customWidth="1"/>
    <col min="13318" max="13318" width="1.42578125" customWidth="1"/>
    <col min="13319" max="13319" width="8.42578125" bestFit="1" customWidth="1"/>
    <col min="13569" max="13569" width="64.7109375" customWidth="1"/>
    <col min="13570" max="13570" width="9.42578125" bestFit="1" customWidth="1"/>
    <col min="13571" max="13571" width="7.28515625" bestFit="1" customWidth="1"/>
    <col min="13572" max="13572" width="5.85546875" bestFit="1" customWidth="1"/>
    <col min="13573" max="13573" width="10.7109375" bestFit="1" customWidth="1"/>
    <col min="13574" max="13574" width="1.42578125" customWidth="1"/>
    <col min="13575" max="13575" width="8.42578125" bestFit="1" customWidth="1"/>
    <col min="13825" max="13825" width="64.7109375" customWidth="1"/>
    <col min="13826" max="13826" width="9.42578125" bestFit="1" customWidth="1"/>
    <col min="13827" max="13827" width="7.28515625" bestFit="1" customWidth="1"/>
    <col min="13828" max="13828" width="5.85546875" bestFit="1" customWidth="1"/>
    <col min="13829" max="13829" width="10.7109375" bestFit="1" customWidth="1"/>
    <col min="13830" max="13830" width="1.42578125" customWidth="1"/>
    <col min="13831" max="13831" width="8.42578125" bestFit="1" customWidth="1"/>
    <col min="14081" max="14081" width="64.7109375" customWidth="1"/>
    <col min="14082" max="14082" width="9.42578125" bestFit="1" customWidth="1"/>
    <col min="14083" max="14083" width="7.28515625" bestFit="1" customWidth="1"/>
    <col min="14084" max="14084" width="5.85546875" bestFit="1" customWidth="1"/>
    <col min="14085" max="14085" width="10.7109375" bestFit="1" customWidth="1"/>
    <col min="14086" max="14086" width="1.42578125" customWidth="1"/>
    <col min="14087" max="14087" width="8.42578125" bestFit="1" customWidth="1"/>
    <col min="14337" max="14337" width="64.7109375" customWidth="1"/>
    <col min="14338" max="14338" width="9.42578125" bestFit="1" customWidth="1"/>
    <col min="14339" max="14339" width="7.28515625" bestFit="1" customWidth="1"/>
    <col min="14340" max="14340" width="5.85546875" bestFit="1" customWidth="1"/>
    <col min="14341" max="14341" width="10.7109375" bestFit="1" customWidth="1"/>
    <col min="14342" max="14342" width="1.42578125" customWidth="1"/>
    <col min="14343" max="14343" width="8.42578125" bestFit="1" customWidth="1"/>
    <col min="14593" max="14593" width="64.7109375" customWidth="1"/>
    <col min="14594" max="14594" width="9.42578125" bestFit="1" customWidth="1"/>
    <col min="14595" max="14595" width="7.28515625" bestFit="1" customWidth="1"/>
    <col min="14596" max="14596" width="5.85546875" bestFit="1" customWidth="1"/>
    <col min="14597" max="14597" width="10.7109375" bestFit="1" customWidth="1"/>
    <col min="14598" max="14598" width="1.42578125" customWidth="1"/>
    <col min="14599" max="14599" width="8.42578125" bestFit="1" customWidth="1"/>
    <col min="14849" max="14849" width="64.7109375" customWidth="1"/>
    <col min="14850" max="14850" width="9.42578125" bestFit="1" customWidth="1"/>
    <col min="14851" max="14851" width="7.28515625" bestFit="1" customWidth="1"/>
    <col min="14852" max="14852" width="5.85546875" bestFit="1" customWidth="1"/>
    <col min="14853" max="14853" width="10.7109375" bestFit="1" customWidth="1"/>
    <col min="14854" max="14854" width="1.42578125" customWidth="1"/>
    <col min="14855" max="14855" width="8.42578125" bestFit="1" customWidth="1"/>
    <col min="15105" max="15105" width="64.7109375" customWidth="1"/>
    <col min="15106" max="15106" width="9.42578125" bestFit="1" customWidth="1"/>
    <col min="15107" max="15107" width="7.28515625" bestFit="1" customWidth="1"/>
    <col min="15108" max="15108" width="5.85546875" bestFit="1" customWidth="1"/>
    <col min="15109" max="15109" width="10.7109375" bestFit="1" customWidth="1"/>
    <col min="15110" max="15110" width="1.42578125" customWidth="1"/>
    <col min="15111" max="15111" width="8.42578125" bestFit="1" customWidth="1"/>
    <col min="15361" max="15361" width="64.7109375" customWidth="1"/>
    <col min="15362" max="15362" width="9.42578125" bestFit="1" customWidth="1"/>
    <col min="15363" max="15363" width="7.28515625" bestFit="1" customWidth="1"/>
    <col min="15364" max="15364" width="5.85546875" bestFit="1" customWidth="1"/>
    <col min="15365" max="15365" width="10.7109375" bestFit="1" customWidth="1"/>
    <col min="15366" max="15366" width="1.42578125" customWidth="1"/>
    <col min="15367" max="15367" width="8.42578125" bestFit="1" customWidth="1"/>
    <col min="15617" max="15617" width="64.7109375" customWidth="1"/>
    <col min="15618" max="15618" width="9.42578125" bestFit="1" customWidth="1"/>
    <col min="15619" max="15619" width="7.28515625" bestFit="1" customWidth="1"/>
    <col min="15620" max="15620" width="5.85546875" bestFit="1" customWidth="1"/>
    <col min="15621" max="15621" width="10.7109375" bestFit="1" customWidth="1"/>
    <col min="15622" max="15622" width="1.42578125" customWidth="1"/>
    <col min="15623" max="15623" width="8.42578125" bestFit="1" customWidth="1"/>
    <col min="15873" max="15873" width="64.7109375" customWidth="1"/>
    <col min="15874" max="15874" width="9.42578125" bestFit="1" customWidth="1"/>
    <col min="15875" max="15875" width="7.28515625" bestFit="1" customWidth="1"/>
    <col min="15876" max="15876" width="5.85546875" bestFit="1" customWidth="1"/>
    <col min="15877" max="15877" width="10.7109375" bestFit="1" customWidth="1"/>
    <col min="15878" max="15878" width="1.42578125" customWidth="1"/>
    <col min="15879" max="15879" width="8.42578125" bestFit="1" customWidth="1"/>
    <col min="16129" max="16129" width="64.7109375" customWidth="1"/>
    <col min="16130" max="16130" width="9.42578125" bestFit="1" customWidth="1"/>
    <col min="16131" max="16131" width="7.28515625" bestFit="1" customWidth="1"/>
    <col min="16132" max="16132" width="5.85546875" bestFit="1" customWidth="1"/>
    <col min="16133" max="16133" width="10.7109375" bestFit="1" customWidth="1"/>
    <col min="16134" max="16134" width="1.42578125" customWidth="1"/>
    <col min="16135" max="16135" width="8.42578125" bestFit="1" customWidth="1"/>
  </cols>
  <sheetData>
    <row r="1" spans="1:7" ht="29.25" customHeight="1" x14ac:dyDescent="0.45">
      <c r="A1" s="51" t="s">
        <v>429</v>
      </c>
      <c r="B1" s="51"/>
      <c r="C1" s="51"/>
      <c r="D1" s="51"/>
      <c r="E1" s="51"/>
      <c r="F1" s="51"/>
      <c r="G1" s="51"/>
    </row>
    <row r="2" spans="1:7" ht="15" customHeight="1" x14ac:dyDescent="0.45">
      <c r="A2" s="23"/>
      <c r="B2" s="23"/>
      <c r="C2" s="23"/>
      <c r="D2" s="23"/>
      <c r="E2" s="23"/>
      <c r="F2" s="23"/>
      <c r="G2" s="23"/>
    </row>
    <row r="3" spans="1:7" ht="35.25" customHeight="1" x14ac:dyDescent="0.45">
      <c r="A3" s="24" t="s">
        <v>420</v>
      </c>
      <c r="B3" s="24" t="s">
        <v>421</v>
      </c>
      <c r="C3" s="25" t="s">
        <v>422</v>
      </c>
      <c r="D3" s="25" t="s">
        <v>423</v>
      </c>
      <c r="E3" s="25" t="s">
        <v>424</v>
      </c>
      <c r="G3" s="25" t="s">
        <v>143</v>
      </c>
    </row>
    <row r="4" spans="1:7" ht="46.5" customHeight="1" x14ac:dyDescent="0.35">
      <c r="A4" s="26" t="s">
        <v>2</v>
      </c>
      <c r="B4" s="27">
        <f>'Q4'!B52</f>
        <v>49</v>
      </c>
      <c r="C4" s="28">
        <f>'Q4'!B53</f>
        <v>1085</v>
      </c>
      <c r="D4" s="28">
        <f>'Q4'!B54</f>
        <v>100</v>
      </c>
      <c r="E4" s="28">
        <f>'Q4'!B55</f>
        <v>417.18081632653065</v>
      </c>
      <c r="G4" s="29">
        <f>'[1]Ques 4'!B67</f>
        <v>275</v>
      </c>
    </row>
    <row r="5" spans="1:7" ht="29.1" x14ac:dyDescent="0.35">
      <c r="A5" s="3" t="s">
        <v>425</v>
      </c>
      <c r="B5" s="30">
        <f>'Q5'!B45</f>
        <v>42</v>
      </c>
      <c r="C5" s="31">
        <f>'Q5'!B46</f>
        <v>1488</v>
      </c>
      <c r="D5" s="31">
        <f>'Q5'!B47</f>
        <v>105</v>
      </c>
      <c r="E5" s="31">
        <f>'Q5'!B48</f>
        <v>337.44463414634146</v>
      </c>
      <c r="G5" s="32" t="s">
        <v>19</v>
      </c>
    </row>
    <row r="6" spans="1:7" ht="42.75" customHeight="1" x14ac:dyDescent="0.35">
      <c r="A6" s="26" t="s">
        <v>4</v>
      </c>
      <c r="B6" s="27">
        <f>'Q6'!B37</f>
        <v>34</v>
      </c>
      <c r="C6" s="28">
        <f>'Q6'!B38</f>
        <v>1780</v>
      </c>
      <c r="D6" s="28">
        <f>'Q6'!B39</f>
        <v>100</v>
      </c>
      <c r="E6" s="28">
        <f>'Q6'!B40</f>
        <v>882.93147058823524</v>
      </c>
      <c r="G6" s="29">
        <f>'[1]Ques 6'!B77</f>
        <v>534</v>
      </c>
    </row>
    <row r="7" spans="1:7" ht="42" customHeight="1" x14ac:dyDescent="0.35">
      <c r="A7" s="3" t="s">
        <v>5</v>
      </c>
      <c r="B7" s="30">
        <f>'Q7'!B51</f>
        <v>48</v>
      </c>
      <c r="C7" s="31">
        <f>'Q7'!B52</f>
        <v>2310</v>
      </c>
      <c r="D7" s="31">
        <f>'Q7'!B53</f>
        <v>12</v>
      </c>
      <c r="E7" s="31">
        <f>'Q7'!B54</f>
        <v>489.94166666666666</v>
      </c>
      <c r="G7" s="29">
        <v>35</v>
      </c>
    </row>
    <row r="8" spans="1:7" ht="43.5" customHeight="1" x14ac:dyDescent="0.35">
      <c r="A8" s="26" t="s">
        <v>8</v>
      </c>
      <c r="B8" s="27">
        <f>'Q9'!B41</f>
        <v>38</v>
      </c>
      <c r="C8" s="28">
        <f>'Q9'!B42</f>
        <v>1235</v>
      </c>
      <c r="D8" s="28">
        <f>'Q9'!B43</f>
        <v>20</v>
      </c>
      <c r="E8" s="28">
        <f>'Q9'!B44</f>
        <v>158.41500000000002</v>
      </c>
      <c r="G8" s="32" t="s">
        <v>19</v>
      </c>
    </row>
    <row r="9" spans="1:7" ht="43.5" customHeight="1" x14ac:dyDescent="0.3">
      <c r="A9" s="24" t="s">
        <v>420</v>
      </c>
      <c r="B9" s="24" t="s">
        <v>421</v>
      </c>
      <c r="C9" s="25" t="s">
        <v>422</v>
      </c>
      <c r="D9" s="25" t="s">
        <v>423</v>
      </c>
      <c r="E9" s="25" t="s">
        <v>424</v>
      </c>
      <c r="G9" s="25" t="s">
        <v>143</v>
      </c>
    </row>
    <row r="10" spans="1:7" ht="45" x14ac:dyDescent="0.25">
      <c r="A10" s="3" t="s">
        <v>9</v>
      </c>
      <c r="B10" s="30">
        <f>'Q10'!B64</f>
        <v>61</v>
      </c>
      <c r="C10" s="31">
        <f>'Q10'!B65</f>
        <v>1120</v>
      </c>
      <c r="D10" s="31">
        <f>'Q10'!B66</f>
        <v>50</v>
      </c>
      <c r="E10" s="31">
        <f>'Q10'!B67</f>
        <v>264.98885245901641</v>
      </c>
      <c r="G10" s="29">
        <f>'[1]Ques 10'!B86</f>
        <v>275</v>
      </c>
    </row>
    <row r="11" spans="1:7" ht="39" customHeight="1" x14ac:dyDescent="0.25">
      <c r="A11" s="26" t="s">
        <v>10</v>
      </c>
      <c r="B11" s="27">
        <f>'[1]Ques 11'!B107</f>
        <v>79</v>
      </c>
      <c r="C11" s="28">
        <f>'[1]Ques 11'!B109</f>
        <v>2124</v>
      </c>
      <c r="D11" s="28">
        <f>'[1]Ques 11'!B108</f>
        <v>25</v>
      </c>
      <c r="E11" s="28">
        <f>'[1]Ques 11'!B110</f>
        <v>296.3873417721519</v>
      </c>
      <c r="G11" s="29">
        <f>'[1]Ques 11'!B77</f>
        <v>275</v>
      </c>
    </row>
    <row r="12" spans="1:7" ht="43.5" customHeight="1" x14ac:dyDescent="0.25">
      <c r="A12" s="3" t="s">
        <v>11</v>
      </c>
      <c r="B12" s="30">
        <f>'Q12'!B43</f>
        <v>40</v>
      </c>
      <c r="C12" s="31">
        <f>'Q12'!B44</f>
        <v>1120</v>
      </c>
      <c r="D12" s="31">
        <f>'Q12'!B45</f>
        <v>142</v>
      </c>
      <c r="E12" s="31">
        <f>'Q12'!B46</f>
        <v>577.06200000000001</v>
      </c>
      <c r="G12" s="29">
        <v>444</v>
      </c>
    </row>
    <row r="13" spans="1:7" ht="45.75" customHeight="1" x14ac:dyDescent="0.25">
      <c r="A13" s="26" t="s">
        <v>12</v>
      </c>
      <c r="B13" s="27">
        <f>'Q13'!B21</f>
        <v>18</v>
      </c>
      <c r="C13" s="28">
        <f>'Q13'!B22</f>
        <v>1780</v>
      </c>
      <c r="D13" s="28">
        <f>'Q13'!B23</f>
        <v>190</v>
      </c>
      <c r="E13" s="28">
        <f>'Q13'!B24</f>
        <v>1007.5927777777777</v>
      </c>
      <c r="G13" s="29">
        <f>'[1]Ques 13'!B81</f>
        <v>607</v>
      </c>
    </row>
    <row r="14" spans="1:7" ht="45" x14ac:dyDescent="0.25">
      <c r="A14" s="3" t="s">
        <v>13</v>
      </c>
      <c r="B14" s="30">
        <f>'Q14'!B29</f>
        <v>26</v>
      </c>
      <c r="C14" s="31">
        <f>'Q14'!B30</f>
        <v>1527</v>
      </c>
      <c r="D14" s="31">
        <f>'Q14'!B31</f>
        <v>100</v>
      </c>
      <c r="E14" s="31">
        <f>'Q14'!B32</f>
        <v>551.07230769230762</v>
      </c>
      <c r="G14" s="29">
        <f>'[1]Ques 14'!B85</f>
        <v>444</v>
      </c>
    </row>
    <row r="15" spans="1:7" ht="41.25" customHeight="1" x14ac:dyDescent="0.25">
      <c r="A15" s="26" t="s">
        <v>14</v>
      </c>
      <c r="B15" s="27">
        <f>'Q15'!B16</f>
        <v>13</v>
      </c>
      <c r="C15" s="28">
        <f>'Q15'!B17</f>
        <v>432</v>
      </c>
      <c r="D15" s="28">
        <f>'Q15'!B18</f>
        <v>11</v>
      </c>
      <c r="E15" s="28">
        <f>'Q15'!B19</f>
        <v>53.307692307692307</v>
      </c>
      <c r="G15" s="29">
        <v>25</v>
      </c>
    </row>
    <row r="16" spans="1:7" x14ac:dyDescent="0.25">
      <c r="A16" s="33"/>
      <c r="B16" s="34"/>
    </row>
    <row r="17" spans="1:2" x14ac:dyDescent="0.25">
      <c r="A17" s="33"/>
      <c r="B17" s="34"/>
    </row>
    <row r="18" spans="1:2" x14ac:dyDescent="0.25">
      <c r="A18" s="33"/>
    </row>
    <row r="19" spans="1:2" x14ac:dyDescent="0.25">
      <c r="A19" s="33"/>
    </row>
    <row r="20" spans="1:2" x14ac:dyDescent="0.25">
      <c r="A20" s="33"/>
    </row>
    <row r="21" spans="1:2" x14ac:dyDescent="0.25">
      <c r="A21" s="33"/>
    </row>
    <row r="22" spans="1:2" x14ac:dyDescent="0.25">
      <c r="A22" s="33"/>
    </row>
    <row r="23" spans="1:2" x14ac:dyDescent="0.25">
      <c r="A23" s="33"/>
    </row>
    <row r="24" spans="1:2" x14ac:dyDescent="0.25">
      <c r="A24" s="33"/>
    </row>
    <row r="25" spans="1:2" x14ac:dyDescent="0.25">
      <c r="A25" s="33"/>
    </row>
    <row r="26" spans="1:2" x14ac:dyDescent="0.25">
      <c r="A26" s="33"/>
    </row>
    <row r="27" spans="1:2" x14ac:dyDescent="0.25">
      <c r="A27" s="33"/>
    </row>
    <row r="28" spans="1:2" x14ac:dyDescent="0.25">
      <c r="A28" s="33"/>
    </row>
    <row r="29" spans="1:2" x14ac:dyDescent="0.25">
      <c r="A29" s="33"/>
    </row>
    <row r="30" spans="1:2" x14ac:dyDescent="0.25">
      <c r="A30" s="33"/>
    </row>
    <row r="31" spans="1:2" x14ac:dyDescent="0.25">
      <c r="A31" s="33"/>
    </row>
    <row r="32" spans="1:2" x14ac:dyDescent="0.25">
      <c r="A32" s="33"/>
    </row>
    <row r="33" spans="1:1" x14ac:dyDescent="0.25">
      <c r="A33" s="33"/>
    </row>
    <row r="34" spans="1:1" x14ac:dyDescent="0.25">
      <c r="A34" s="33"/>
    </row>
    <row r="35" spans="1:1" x14ac:dyDescent="0.25">
      <c r="A35" s="33"/>
    </row>
    <row r="36" spans="1:1" x14ac:dyDescent="0.25">
      <c r="A36" s="33"/>
    </row>
    <row r="37" spans="1:1" x14ac:dyDescent="0.25">
      <c r="A37" s="33"/>
    </row>
    <row r="38" spans="1:1" x14ac:dyDescent="0.25">
      <c r="A38" s="33"/>
    </row>
    <row r="39" spans="1:1" x14ac:dyDescent="0.25">
      <c r="A39" s="33"/>
    </row>
    <row r="40" spans="1:1" x14ac:dyDescent="0.25">
      <c r="A40" s="33"/>
    </row>
    <row r="41" spans="1:1" x14ac:dyDescent="0.25">
      <c r="A41" s="33"/>
    </row>
    <row r="42" spans="1:1" x14ac:dyDescent="0.25">
      <c r="A42" s="33"/>
    </row>
    <row r="43" spans="1:1" x14ac:dyDescent="0.25">
      <c r="A43" s="33"/>
    </row>
    <row r="44" spans="1:1" x14ac:dyDescent="0.25">
      <c r="A44" s="33"/>
    </row>
    <row r="45" spans="1:1" x14ac:dyDescent="0.25">
      <c r="A45" s="33"/>
    </row>
    <row r="46" spans="1:1" x14ac:dyDescent="0.25">
      <c r="A46" s="33"/>
    </row>
    <row r="47" spans="1:1" x14ac:dyDescent="0.25">
      <c r="A47" s="33"/>
    </row>
    <row r="48" spans="1:1" x14ac:dyDescent="0.25">
      <c r="A48" s="33"/>
    </row>
    <row r="49" spans="1:1" x14ac:dyDescent="0.25">
      <c r="A49" s="33"/>
    </row>
    <row r="50" spans="1:1" x14ac:dyDescent="0.25">
      <c r="A50" s="33"/>
    </row>
    <row r="51" spans="1:1" x14ac:dyDescent="0.25">
      <c r="A51" s="33"/>
    </row>
    <row r="52" spans="1:1" x14ac:dyDescent="0.25">
      <c r="A52" s="33"/>
    </row>
    <row r="53" spans="1:1" x14ac:dyDescent="0.25">
      <c r="A53" s="33"/>
    </row>
    <row r="54" spans="1:1" x14ac:dyDescent="0.25">
      <c r="A54" s="33"/>
    </row>
    <row r="55" spans="1:1" x14ac:dyDescent="0.25">
      <c r="A55" s="33"/>
    </row>
    <row r="56" spans="1:1" x14ac:dyDescent="0.25">
      <c r="A56" s="33"/>
    </row>
    <row r="57" spans="1:1" x14ac:dyDescent="0.25">
      <c r="A57" s="33"/>
    </row>
    <row r="58" spans="1:1" x14ac:dyDescent="0.25">
      <c r="A58" s="33"/>
    </row>
    <row r="59" spans="1:1" x14ac:dyDescent="0.25">
      <c r="A59" s="33"/>
    </row>
    <row r="60" spans="1:1" x14ac:dyDescent="0.25">
      <c r="A60" s="33"/>
    </row>
    <row r="61" spans="1:1" x14ac:dyDescent="0.25">
      <c r="A61" s="33"/>
    </row>
    <row r="62" spans="1:1" x14ac:dyDescent="0.25">
      <c r="A62" s="33"/>
    </row>
    <row r="63" spans="1:1" x14ac:dyDescent="0.25">
      <c r="A63" s="33"/>
    </row>
    <row r="64" spans="1:1" x14ac:dyDescent="0.25">
      <c r="A64" s="33"/>
    </row>
    <row r="65" spans="1:1" x14ac:dyDescent="0.25">
      <c r="A65" s="33"/>
    </row>
    <row r="66" spans="1:1" x14ac:dyDescent="0.25">
      <c r="A66" s="33"/>
    </row>
    <row r="67" spans="1:1" x14ac:dyDescent="0.25">
      <c r="A67" s="33"/>
    </row>
    <row r="68" spans="1:1" x14ac:dyDescent="0.25">
      <c r="A68" s="33"/>
    </row>
    <row r="69" spans="1:1" x14ac:dyDescent="0.25">
      <c r="A69" s="33"/>
    </row>
    <row r="70" spans="1:1" x14ac:dyDescent="0.25">
      <c r="A70" s="33"/>
    </row>
    <row r="71" spans="1:1" x14ac:dyDescent="0.25">
      <c r="A71" s="33"/>
    </row>
    <row r="72" spans="1:1" x14ac:dyDescent="0.25">
      <c r="A72" s="33"/>
    </row>
    <row r="73" spans="1:1" x14ac:dyDescent="0.25">
      <c r="A73" s="33"/>
    </row>
    <row r="74" spans="1:1" x14ac:dyDescent="0.25">
      <c r="A74" s="33"/>
    </row>
    <row r="75" spans="1:1" x14ac:dyDescent="0.25">
      <c r="A75" s="33"/>
    </row>
    <row r="76" spans="1:1" x14ac:dyDescent="0.25">
      <c r="A76" s="33"/>
    </row>
    <row r="77" spans="1:1" x14ac:dyDescent="0.25">
      <c r="A77" s="33"/>
    </row>
    <row r="78" spans="1:1" x14ac:dyDescent="0.25">
      <c r="A78" s="33"/>
    </row>
    <row r="79" spans="1:1" x14ac:dyDescent="0.25">
      <c r="A79" s="33"/>
    </row>
    <row r="80" spans="1:1" x14ac:dyDescent="0.25">
      <c r="A80" s="33"/>
    </row>
    <row r="81" spans="1:1" x14ac:dyDescent="0.25">
      <c r="A81" s="33"/>
    </row>
    <row r="82" spans="1:1" x14ac:dyDescent="0.25">
      <c r="A82" s="33"/>
    </row>
    <row r="83" spans="1:1" x14ac:dyDescent="0.25">
      <c r="A83" s="33"/>
    </row>
    <row r="84" spans="1:1" x14ac:dyDescent="0.25">
      <c r="A84" s="33"/>
    </row>
    <row r="85" spans="1:1" x14ac:dyDescent="0.25">
      <c r="A85" s="33"/>
    </row>
    <row r="86" spans="1:1" x14ac:dyDescent="0.25">
      <c r="A86" s="33"/>
    </row>
    <row r="87" spans="1:1" x14ac:dyDescent="0.25">
      <c r="A87" s="33"/>
    </row>
    <row r="88" spans="1:1" x14ac:dyDescent="0.25">
      <c r="A88" s="33"/>
    </row>
    <row r="89" spans="1:1" x14ac:dyDescent="0.25">
      <c r="A89" s="33"/>
    </row>
    <row r="90" spans="1:1" x14ac:dyDescent="0.25">
      <c r="A90" s="33"/>
    </row>
    <row r="91" spans="1:1" x14ac:dyDescent="0.25">
      <c r="A91" s="33"/>
    </row>
    <row r="92" spans="1:1" x14ac:dyDescent="0.25">
      <c r="A92" s="33"/>
    </row>
    <row r="93" spans="1:1" x14ac:dyDescent="0.25">
      <c r="A93" s="33"/>
    </row>
    <row r="94" spans="1:1" x14ac:dyDescent="0.25">
      <c r="A94" s="33"/>
    </row>
    <row r="95" spans="1:1" x14ac:dyDescent="0.25">
      <c r="A95" s="33"/>
    </row>
  </sheetData>
  <mergeCells count="1">
    <mergeCell ref="A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heetViews>
  <sheetFormatPr defaultRowHeight="15" x14ac:dyDescent="0.25"/>
  <cols>
    <col min="1" max="1" width="21.140625" customWidth="1"/>
    <col min="2" max="2" width="34" customWidth="1"/>
  </cols>
  <sheetData>
    <row r="1" spans="1:2" ht="54.75" customHeight="1" x14ac:dyDescent="0.4">
      <c r="A1" s="55" t="s">
        <v>436</v>
      </c>
    </row>
    <row r="2" spans="1:2" x14ac:dyDescent="0.25">
      <c r="A2" s="53"/>
      <c r="B2" s="53"/>
    </row>
    <row r="3" spans="1:2" ht="45" x14ac:dyDescent="0.25">
      <c r="A3" s="52" t="s">
        <v>430</v>
      </c>
      <c r="B3" s="3" t="s">
        <v>433</v>
      </c>
    </row>
    <row r="4" spans="1:2" x14ac:dyDescent="0.25">
      <c r="A4" s="53"/>
      <c r="B4" s="53"/>
    </row>
    <row r="5" spans="1:2" ht="85.5" customHeight="1" x14ac:dyDescent="0.25">
      <c r="A5" s="52" t="s">
        <v>431</v>
      </c>
      <c r="B5" s="3" t="s">
        <v>434</v>
      </c>
    </row>
    <row r="6" spans="1:2" x14ac:dyDescent="0.25">
      <c r="A6" s="53"/>
      <c r="B6" s="53"/>
    </row>
    <row r="7" spans="1:2" ht="48.75" customHeight="1" x14ac:dyDescent="0.25">
      <c r="A7" s="52" t="s">
        <v>432</v>
      </c>
      <c r="B7" s="3" t="s">
        <v>435</v>
      </c>
    </row>
    <row r="8" spans="1:2" x14ac:dyDescent="0.25">
      <c r="A8" s="53"/>
      <c r="B8" s="5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workbookViewId="0"/>
  </sheetViews>
  <sheetFormatPr defaultRowHeight="15" x14ac:dyDescent="0.25"/>
  <cols>
    <col min="1" max="1" width="40.5703125" bestFit="1" customWidth="1"/>
    <col min="2" max="2" width="20.7109375" style="8" customWidth="1"/>
  </cols>
  <sheetData>
    <row r="1" spans="1:2" ht="123.6" customHeight="1" thickBot="1" x14ac:dyDescent="0.4">
      <c r="A1" s="4" t="s">
        <v>1</v>
      </c>
      <c r="B1" s="7" t="s">
        <v>2</v>
      </c>
    </row>
    <row r="2" spans="1:2" ht="14.45" x14ac:dyDescent="0.35">
      <c r="A2" t="s">
        <v>344</v>
      </c>
      <c r="B2" s="8">
        <v>100</v>
      </c>
    </row>
    <row r="3" spans="1:2" ht="14.45" x14ac:dyDescent="0.35">
      <c r="A3" t="s">
        <v>376</v>
      </c>
      <c r="B3" s="8">
        <v>106</v>
      </c>
    </row>
    <row r="4" spans="1:2" ht="14.45" x14ac:dyDescent="0.35">
      <c r="A4" t="s">
        <v>316</v>
      </c>
      <c r="B4" s="8">
        <v>115.8</v>
      </c>
    </row>
    <row r="5" spans="1:2" ht="14.45" x14ac:dyDescent="0.35">
      <c r="A5" t="s">
        <v>16</v>
      </c>
      <c r="B5" s="8">
        <v>144</v>
      </c>
    </row>
    <row r="6" spans="1:2" ht="14.45" x14ac:dyDescent="0.35">
      <c r="A6" t="s">
        <v>16</v>
      </c>
      <c r="B6" s="8">
        <v>144</v>
      </c>
    </row>
    <row r="7" spans="1:2" ht="14.45" x14ac:dyDescent="0.35">
      <c r="A7" t="s">
        <v>29</v>
      </c>
      <c r="B7" s="8">
        <v>150</v>
      </c>
    </row>
    <row r="8" spans="1:2" ht="14.45" x14ac:dyDescent="0.35">
      <c r="A8" t="s">
        <v>141</v>
      </c>
      <c r="B8" s="8">
        <v>180</v>
      </c>
    </row>
    <row r="9" spans="1:2" ht="14.45" x14ac:dyDescent="0.35">
      <c r="A9" t="s">
        <v>278</v>
      </c>
      <c r="B9" s="8">
        <v>205</v>
      </c>
    </row>
    <row r="10" spans="1:2" ht="14.45" x14ac:dyDescent="0.35">
      <c r="A10" t="s">
        <v>126</v>
      </c>
      <c r="B10" s="8">
        <v>216</v>
      </c>
    </row>
    <row r="11" spans="1:2" ht="14.45" x14ac:dyDescent="0.35">
      <c r="A11" t="s">
        <v>210</v>
      </c>
      <c r="B11" s="8">
        <v>250</v>
      </c>
    </row>
    <row r="12" spans="1:2" ht="14.45" x14ac:dyDescent="0.35">
      <c r="A12" t="s">
        <v>233</v>
      </c>
      <c r="B12" s="8">
        <v>250</v>
      </c>
    </row>
    <row r="13" spans="1:2" ht="14.45" x14ac:dyDescent="0.35">
      <c r="A13" t="s">
        <v>254</v>
      </c>
      <c r="B13" s="8">
        <v>250</v>
      </c>
    </row>
    <row r="14" spans="1:2" x14ac:dyDescent="0.25">
      <c r="A14" t="s">
        <v>108</v>
      </c>
      <c r="B14" s="8">
        <v>252</v>
      </c>
    </row>
    <row r="15" spans="1:2" x14ac:dyDescent="0.25">
      <c r="A15" t="s">
        <v>37</v>
      </c>
      <c r="B15" s="8">
        <f>22*12</f>
        <v>264</v>
      </c>
    </row>
    <row r="16" spans="1:2" x14ac:dyDescent="0.25">
      <c r="A16" t="s">
        <v>152</v>
      </c>
      <c r="B16" s="8">
        <v>270</v>
      </c>
    </row>
    <row r="17" spans="1:2" x14ac:dyDescent="0.25">
      <c r="A17" t="s">
        <v>143</v>
      </c>
      <c r="B17" s="8">
        <v>275</v>
      </c>
    </row>
    <row r="18" spans="1:2" x14ac:dyDescent="0.25">
      <c r="A18" t="s">
        <v>145</v>
      </c>
      <c r="B18" s="8">
        <v>275</v>
      </c>
    </row>
    <row r="19" spans="1:2" x14ac:dyDescent="0.25">
      <c r="A19" t="s">
        <v>145</v>
      </c>
      <c r="B19" s="8">
        <v>275</v>
      </c>
    </row>
    <row r="20" spans="1:2" x14ac:dyDescent="0.25">
      <c r="A20" t="s">
        <v>154</v>
      </c>
      <c r="B20" s="8">
        <v>276</v>
      </c>
    </row>
    <row r="21" spans="1:2" x14ac:dyDescent="0.25">
      <c r="A21" t="s">
        <v>165</v>
      </c>
      <c r="B21" s="8">
        <v>300</v>
      </c>
    </row>
    <row r="22" spans="1:2" x14ac:dyDescent="0.25">
      <c r="A22" t="s">
        <v>405</v>
      </c>
      <c r="B22" s="8">
        <v>306</v>
      </c>
    </row>
    <row r="23" spans="1:2" x14ac:dyDescent="0.25">
      <c r="A23" t="s">
        <v>320</v>
      </c>
      <c r="B23" s="8">
        <v>325</v>
      </c>
    </row>
    <row r="24" spans="1:2" x14ac:dyDescent="0.25">
      <c r="A24" t="s">
        <v>184</v>
      </c>
      <c r="B24" s="8">
        <v>348</v>
      </c>
    </row>
    <row r="25" spans="1:2" x14ac:dyDescent="0.25">
      <c r="A25" t="s">
        <v>161</v>
      </c>
      <c r="B25" s="8">
        <v>358</v>
      </c>
    </row>
    <row r="26" spans="1:2" x14ac:dyDescent="0.25">
      <c r="A26" t="s">
        <v>218</v>
      </c>
      <c r="B26" s="8">
        <v>360</v>
      </c>
    </row>
    <row r="27" spans="1:2" x14ac:dyDescent="0.25">
      <c r="A27" t="s">
        <v>45</v>
      </c>
      <c r="B27" s="8">
        <v>395</v>
      </c>
    </row>
    <row r="28" spans="1:2" x14ac:dyDescent="0.25">
      <c r="A28" t="s">
        <v>145</v>
      </c>
      <c r="B28" s="8">
        <v>415</v>
      </c>
    </row>
    <row r="29" spans="1:2" x14ac:dyDescent="0.25">
      <c r="A29" t="s">
        <v>280</v>
      </c>
      <c r="B29" s="8">
        <v>422.16</v>
      </c>
    </row>
    <row r="30" spans="1:2" x14ac:dyDescent="0.25">
      <c r="A30" t="s">
        <v>286</v>
      </c>
      <c r="B30" s="8">
        <v>436</v>
      </c>
    </row>
    <row r="31" spans="1:2" x14ac:dyDescent="0.25">
      <c r="A31" t="s">
        <v>225</v>
      </c>
      <c r="B31" s="8">
        <v>444</v>
      </c>
    </row>
    <row r="32" spans="1:2" x14ac:dyDescent="0.25">
      <c r="A32" t="s">
        <v>190</v>
      </c>
      <c r="B32" s="8">
        <v>460</v>
      </c>
    </row>
    <row r="33" spans="1:2" x14ac:dyDescent="0.25">
      <c r="A33" t="s">
        <v>93</v>
      </c>
      <c r="B33" s="8">
        <v>462</v>
      </c>
    </row>
    <row r="34" spans="1:2" x14ac:dyDescent="0.25">
      <c r="A34" t="s">
        <v>419</v>
      </c>
      <c r="B34" s="8">
        <v>464</v>
      </c>
    </row>
    <row r="35" spans="1:2" x14ac:dyDescent="0.25">
      <c r="A35" t="s">
        <v>378</v>
      </c>
      <c r="B35" s="8">
        <v>465</v>
      </c>
    </row>
    <row r="36" spans="1:2" x14ac:dyDescent="0.25">
      <c r="A36" t="s">
        <v>101</v>
      </c>
      <c r="B36" s="8">
        <v>471</v>
      </c>
    </row>
    <row r="37" spans="1:2" x14ac:dyDescent="0.25">
      <c r="A37" t="s">
        <v>101</v>
      </c>
      <c r="B37" s="8">
        <v>471</v>
      </c>
    </row>
    <row r="38" spans="1:2" x14ac:dyDescent="0.25">
      <c r="A38" t="s">
        <v>197</v>
      </c>
      <c r="B38" s="8">
        <v>475</v>
      </c>
    </row>
    <row r="39" spans="1:2" x14ac:dyDescent="0.25">
      <c r="A39" t="s">
        <v>174</v>
      </c>
      <c r="B39" s="8">
        <v>502.9</v>
      </c>
    </row>
    <row r="40" spans="1:2" x14ac:dyDescent="0.25">
      <c r="A40" t="s">
        <v>176</v>
      </c>
      <c r="B40" s="8">
        <f>49*12</f>
        <v>588</v>
      </c>
    </row>
    <row r="41" spans="1:2" x14ac:dyDescent="0.25">
      <c r="A41" t="s">
        <v>353</v>
      </c>
      <c r="B41" s="8">
        <v>588</v>
      </c>
    </row>
    <row r="42" spans="1:2" x14ac:dyDescent="0.25">
      <c r="A42" t="s">
        <v>267</v>
      </c>
      <c r="B42" s="8">
        <v>600</v>
      </c>
    </row>
    <row r="43" spans="1:2" x14ac:dyDescent="0.25">
      <c r="A43" t="s">
        <v>105</v>
      </c>
      <c r="B43" s="8">
        <v>657</v>
      </c>
    </row>
    <row r="44" spans="1:2" x14ac:dyDescent="0.25">
      <c r="A44" t="s">
        <v>364</v>
      </c>
      <c r="B44" s="8">
        <v>660</v>
      </c>
    </row>
    <row r="45" spans="1:2" x14ac:dyDescent="0.25">
      <c r="A45" t="s">
        <v>323</v>
      </c>
      <c r="B45" s="8">
        <v>768</v>
      </c>
    </row>
    <row r="46" spans="1:2" x14ac:dyDescent="0.25">
      <c r="A46" t="s">
        <v>336</v>
      </c>
      <c r="B46" s="8">
        <v>780</v>
      </c>
    </row>
    <row r="47" spans="1:2" x14ac:dyDescent="0.25">
      <c r="A47" t="s">
        <v>270</v>
      </c>
      <c r="B47" s="8">
        <f>65.5*12</f>
        <v>786</v>
      </c>
    </row>
    <row r="48" spans="1:2" x14ac:dyDescent="0.25">
      <c r="A48" t="s">
        <v>246</v>
      </c>
      <c r="B48" s="8">
        <f>85*12</f>
        <v>1020</v>
      </c>
    </row>
    <row r="49" spans="1:2" x14ac:dyDescent="0.25">
      <c r="A49" t="s">
        <v>327</v>
      </c>
      <c r="B49" s="8">
        <v>1032</v>
      </c>
    </row>
    <row r="50" spans="1:2" x14ac:dyDescent="0.25">
      <c r="A50" t="s">
        <v>73</v>
      </c>
      <c r="B50" s="8">
        <v>1085</v>
      </c>
    </row>
    <row r="52" spans="1:2" x14ac:dyDescent="0.25">
      <c r="A52" s="35" t="s">
        <v>426</v>
      </c>
      <c r="B52" s="36">
        <f>COUNT(B2:B50)</f>
        <v>49</v>
      </c>
    </row>
    <row r="53" spans="1:2" x14ac:dyDescent="0.25">
      <c r="A53" s="35" t="s">
        <v>422</v>
      </c>
      <c r="B53" s="37">
        <f>MAX(B2:B50)</f>
        <v>1085</v>
      </c>
    </row>
    <row r="54" spans="1:2" x14ac:dyDescent="0.25">
      <c r="A54" s="35" t="s">
        <v>423</v>
      </c>
      <c r="B54" s="37">
        <f>MIN(B2:B50)</f>
        <v>100</v>
      </c>
    </row>
    <row r="55" spans="1:2" x14ac:dyDescent="0.25">
      <c r="A55" s="35" t="s">
        <v>424</v>
      </c>
      <c r="B55" s="37">
        <f>AVERAGE(B2:B50)</f>
        <v>417.18081632653065</v>
      </c>
    </row>
    <row r="57" spans="1:2" ht="16.5" thickBot="1" x14ac:dyDescent="0.3">
      <c r="A57" s="45" t="s">
        <v>388</v>
      </c>
      <c r="B57" s="45"/>
    </row>
    <row r="58" spans="1:2" x14ac:dyDescent="0.25">
      <c r="A58" t="s">
        <v>27</v>
      </c>
      <c r="B58" s="8" t="s">
        <v>19</v>
      </c>
    </row>
    <row r="59" spans="1:2" x14ac:dyDescent="0.25">
      <c r="A59" t="s">
        <v>54</v>
      </c>
      <c r="B59" s="8" t="s">
        <v>19</v>
      </c>
    </row>
    <row r="60" spans="1:2" x14ac:dyDescent="0.25">
      <c r="A60" t="s">
        <v>63</v>
      </c>
      <c r="B60" s="8" t="s">
        <v>19</v>
      </c>
    </row>
    <row r="61" spans="1:2" x14ac:dyDescent="0.25">
      <c r="A61" t="s">
        <v>76</v>
      </c>
      <c r="B61" s="8" t="s">
        <v>19</v>
      </c>
    </row>
    <row r="62" spans="1:2" x14ac:dyDescent="0.25">
      <c r="A62" t="s">
        <v>85</v>
      </c>
      <c r="B62" s="8" t="s">
        <v>19</v>
      </c>
    </row>
    <row r="63" spans="1:2" x14ac:dyDescent="0.25">
      <c r="A63" t="s">
        <v>122</v>
      </c>
      <c r="B63" s="8" t="s">
        <v>19</v>
      </c>
    </row>
    <row r="64" spans="1:2" x14ac:dyDescent="0.25">
      <c r="A64" t="s">
        <v>124</v>
      </c>
      <c r="B64" s="8" t="s">
        <v>19</v>
      </c>
    </row>
    <row r="65" spans="1:2" x14ac:dyDescent="0.25">
      <c r="A65" t="s">
        <v>133</v>
      </c>
      <c r="B65" s="8" t="s">
        <v>19</v>
      </c>
    </row>
    <row r="66" spans="1:2" x14ac:dyDescent="0.25">
      <c r="A66" t="s">
        <v>222</v>
      </c>
      <c r="B66" s="8" t="s">
        <v>19</v>
      </c>
    </row>
    <row r="67" spans="1:2" x14ac:dyDescent="0.25">
      <c r="A67" t="s">
        <v>236</v>
      </c>
      <c r="B67" s="8" t="s">
        <v>19</v>
      </c>
    </row>
    <row r="68" spans="1:2" x14ac:dyDescent="0.25">
      <c r="A68" t="s">
        <v>293</v>
      </c>
      <c r="B68" s="8" t="s">
        <v>19</v>
      </c>
    </row>
    <row r="69" spans="1:2" x14ac:dyDescent="0.25">
      <c r="A69" t="s">
        <v>300</v>
      </c>
      <c r="B69" s="8" t="s">
        <v>19</v>
      </c>
    </row>
    <row r="70" spans="1:2" x14ac:dyDescent="0.25">
      <c r="A70" t="s">
        <v>308</v>
      </c>
      <c r="B70" s="8" t="s">
        <v>19</v>
      </c>
    </row>
    <row r="71" spans="1:2" x14ac:dyDescent="0.25">
      <c r="A71" t="s">
        <v>372</v>
      </c>
      <c r="B71" s="8" t="s">
        <v>19</v>
      </c>
    </row>
    <row r="72" spans="1:2" x14ac:dyDescent="0.25">
      <c r="A72" t="s">
        <v>374</v>
      </c>
      <c r="B72" s="8" t="s">
        <v>19</v>
      </c>
    </row>
    <row r="74" spans="1:2" x14ac:dyDescent="0.25">
      <c r="A74" s="38" t="s">
        <v>427</v>
      </c>
      <c r="B74" s="39">
        <v>15</v>
      </c>
    </row>
    <row r="76" spans="1:2" x14ac:dyDescent="0.25">
      <c r="A76" t="s">
        <v>383</v>
      </c>
    </row>
    <row r="77" spans="1:2" x14ac:dyDescent="0.25">
      <c r="A77" t="s">
        <v>384</v>
      </c>
    </row>
    <row r="78" spans="1:2" x14ac:dyDescent="0.25">
      <c r="A78" t="s">
        <v>410</v>
      </c>
    </row>
  </sheetData>
  <sortState ref="A2:B50">
    <sortCondition ref="B2:B50"/>
  </sortState>
  <mergeCells count="1">
    <mergeCell ref="A57:B5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workbookViewId="0"/>
  </sheetViews>
  <sheetFormatPr defaultRowHeight="15" x14ac:dyDescent="0.25"/>
  <cols>
    <col min="1" max="1" width="61.5703125" customWidth="1"/>
    <col min="2" max="2" width="20.5703125" style="6" customWidth="1"/>
  </cols>
  <sheetData>
    <row r="1" spans="1:2" ht="99.95" customHeight="1" thickBot="1" x14ac:dyDescent="0.4">
      <c r="A1" s="4" t="s">
        <v>1</v>
      </c>
      <c r="B1" s="5" t="s">
        <v>3</v>
      </c>
    </row>
    <row r="2" spans="1:2" ht="14.45" x14ac:dyDescent="0.35">
      <c r="A2" t="s">
        <v>152</v>
      </c>
      <c r="B2" s="6">
        <v>105</v>
      </c>
    </row>
    <row r="3" spans="1:2" ht="14.45" x14ac:dyDescent="0.35">
      <c r="A3" t="s">
        <v>108</v>
      </c>
      <c r="B3" s="6">
        <v>108</v>
      </c>
    </row>
    <row r="4" spans="1:2" ht="14.45" x14ac:dyDescent="0.35">
      <c r="A4" t="s">
        <v>222</v>
      </c>
      <c r="B4" s="6">
        <v>115</v>
      </c>
    </row>
    <row r="5" spans="1:2" ht="14.45" x14ac:dyDescent="0.35">
      <c r="A5" t="s">
        <v>133</v>
      </c>
      <c r="B5" s="6">
        <v>125</v>
      </c>
    </row>
    <row r="6" spans="1:2" ht="14.45" x14ac:dyDescent="0.35">
      <c r="A6" t="s">
        <v>101</v>
      </c>
      <c r="B6" s="6">
        <v>132</v>
      </c>
    </row>
    <row r="7" spans="1:2" ht="14.45" x14ac:dyDescent="0.35">
      <c r="A7" t="s">
        <v>101</v>
      </c>
      <c r="B7" s="6">
        <v>132</v>
      </c>
    </row>
    <row r="8" spans="1:2" ht="14.45" x14ac:dyDescent="0.35">
      <c r="A8" t="s">
        <v>190</v>
      </c>
      <c r="B8" s="6">
        <v>136</v>
      </c>
    </row>
    <row r="9" spans="1:2" ht="14.45" x14ac:dyDescent="0.35">
      <c r="A9" t="s">
        <v>136</v>
      </c>
      <c r="B9" s="6">
        <v>138</v>
      </c>
    </row>
    <row r="10" spans="1:2" ht="14.45" x14ac:dyDescent="0.35">
      <c r="A10" t="s">
        <v>174</v>
      </c>
      <c r="B10" s="6">
        <v>138.22999999999999</v>
      </c>
    </row>
    <row r="11" spans="1:2" ht="14.45" x14ac:dyDescent="0.35">
      <c r="A11" t="s">
        <v>154</v>
      </c>
      <c r="B11" s="6">
        <v>140</v>
      </c>
    </row>
    <row r="12" spans="1:2" ht="14.45" x14ac:dyDescent="0.35">
      <c r="A12" t="s">
        <v>29</v>
      </c>
      <c r="B12" s="6">
        <v>150</v>
      </c>
    </row>
    <row r="13" spans="1:2" ht="14.45" x14ac:dyDescent="0.35">
      <c r="A13" t="s">
        <v>286</v>
      </c>
      <c r="B13" s="6">
        <v>150</v>
      </c>
    </row>
    <row r="14" spans="1:2" ht="14.45" x14ac:dyDescent="0.35">
      <c r="A14" t="s">
        <v>218</v>
      </c>
      <c r="B14" s="6">
        <v>166</v>
      </c>
    </row>
    <row r="15" spans="1:2" x14ac:dyDescent="0.25">
      <c r="A15" t="s">
        <v>201</v>
      </c>
      <c r="B15" s="6">
        <v>168</v>
      </c>
    </row>
    <row r="16" spans="1:2" x14ac:dyDescent="0.25">
      <c r="A16" t="s">
        <v>320</v>
      </c>
      <c r="B16" s="6">
        <v>172</v>
      </c>
    </row>
    <row r="17" spans="1:2" x14ac:dyDescent="0.25">
      <c r="A17" t="s">
        <v>141</v>
      </c>
      <c r="B17" s="6">
        <v>180</v>
      </c>
    </row>
    <row r="18" spans="1:2" x14ac:dyDescent="0.25">
      <c r="A18" t="s">
        <v>378</v>
      </c>
      <c r="B18" s="6">
        <v>185</v>
      </c>
    </row>
    <row r="19" spans="1:2" x14ac:dyDescent="0.25">
      <c r="A19" t="s">
        <v>76</v>
      </c>
      <c r="B19" s="6">
        <v>190</v>
      </c>
    </row>
    <row r="20" spans="1:2" x14ac:dyDescent="0.25">
      <c r="A20" t="s">
        <v>372</v>
      </c>
      <c r="B20" s="6">
        <v>192</v>
      </c>
    </row>
    <row r="21" spans="1:2" x14ac:dyDescent="0.25">
      <c r="A21" t="s">
        <v>16</v>
      </c>
      <c r="B21" s="6">
        <v>200</v>
      </c>
    </row>
    <row r="22" spans="1:2" x14ac:dyDescent="0.25">
      <c r="A22" t="s">
        <v>278</v>
      </c>
      <c r="B22" s="6">
        <v>205</v>
      </c>
    </row>
    <row r="23" spans="1:2" x14ac:dyDescent="0.25">
      <c r="A23" t="s">
        <v>374</v>
      </c>
      <c r="B23" s="6">
        <v>225</v>
      </c>
    </row>
    <row r="24" spans="1:2" x14ac:dyDescent="0.25">
      <c r="A24" t="s">
        <v>233</v>
      </c>
      <c r="B24" s="6">
        <v>250</v>
      </c>
    </row>
    <row r="25" spans="1:2" x14ac:dyDescent="0.25">
      <c r="A25" t="s">
        <v>254</v>
      </c>
      <c r="B25" s="6">
        <v>250</v>
      </c>
    </row>
    <row r="26" spans="1:2" x14ac:dyDescent="0.25">
      <c r="A26" t="s">
        <v>145</v>
      </c>
      <c r="B26" s="6">
        <v>275</v>
      </c>
    </row>
    <row r="27" spans="1:2" x14ac:dyDescent="0.25">
      <c r="A27" t="s">
        <v>236</v>
      </c>
      <c r="B27" s="6">
        <v>275</v>
      </c>
    </row>
    <row r="28" spans="1:2" x14ac:dyDescent="0.25">
      <c r="A28" t="s">
        <v>145</v>
      </c>
      <c r="B28" s="6">
        <v>275</v>
      </c>
    </row>
    <row r="29" spans="1:2" x14ac:dyDescent="0.25">
      <c r="A29" t="s">
        <v>145</v>
      </c>
      <c r="B29" s="6">
        <v>275</v>
      </c>
    </row>
    <row r="30" spans="1:2" x14ac:dyDescent="0.25">
      <c r="A30" t="s">
        <v>165</v>
      </c>
      <c r="B30" s="6">
        <v>300</v>
      </c>
    </row>
    <row r="31" spans="1:2" x14ac:dyDescent="0.25">
      <c r="A31" t="s">
        <v>323</v>
      </c>
      <c r="B31" s="6">
        <v>300</v>
      </c>
    </row>
    <row r="32" spans="1:2" x14ac:dyDescent="0.25">
      <c r="A32" t="s">
        <v>300</v>
      </c>
      <c r="B32" s="6">
        <v>318</v>
      </c>
    </row>
    <row r="33" spans="1:2" x14ac:dyDescent="0.25">
      <c r="A33" t="s">
        <v>197</v>
      </c>
      <c r="B33" s="6">
        <v>350</v>
      </c>
    </row>
    <row r="34" spans="1:2" x14ac:dyDescent="0.25">
      <c r="A34" t="s">
        <v>45</v>
      </c>
      <c r="B34" s="6">
        <v>395</v>
      </c>
    </row>
    <row r="35" spans="1:2" x14ac:dyDescent="0.25">
      <c r="A35" t="s">
        <v>85</v>
      </c>
      <c r="B35" s="6">
        <f>36*12</f>
        <v>432</v>
      </c>
    </row>
    <row r="36" spans="1:2" x14ac:dyDescent="0.25">
      <c r="A36" t="s">
        <v>93</v>
      </c>
      <c r="B36" s="6">
        <v>462</v>
      </c>
    </row>
    <row r="37" spans="1:2" x14ac:dyDescent="0.25">
      <c r="A37" t="s">
        <v>225</v>
      </c>
      <c r="B37" s="6">
        <v>478</v>
      </c>
    </row>
    <row r="38" spans="1:2" x14ac:dyDescent="0.25">
      <c r="A38" t="s">
        <v>327</v>
      </c>
      <c r="B38" s="6">
        <v>552</v>
      </c>
    </row>
    <row r="39" spans="1:2" x14ac:dyDescent="0.25">
      <c r="A39" t="s">
        <v>176</v>
      </c>
      <c r="B39" s="6">
        <f>49*12</f>
        <v>588</v>
      </c>
    </row>
    <row r="40" spans="1:2" x14ac:dyDescent="0.25">
      <c r="A40" t="s">
        <v>246</v>
      </c>
      <c r="B40" s="6">
        <f>85*12</f>
        <v>1020</v>
      </c>
    </row>
    <row r="41" spans="1:2" x14ac:dyDescent="0.25">
      <c r="A41" t="s">
        <v>73</v>
      </c>
      <c r="B41" s="6">
        <v>1085</v>
      </c>
    </row>
    <row r="42" spans="1:2" x14ac:dyDescent="0.25">
      <c r="A42" t="s">
        <v>63</v>
      </c>
      <c r="B42" s="6">
        <v>1120</v>
      </c>
    </row>
    <row r="43" spans="1:2" x14ac:dyDescent="0.25">
      <c r="A43" t="s">
        <v>293</v>
      </c>
      <c r="B43" s="6">
        <f>124*12</f>
        <v>1488</v>
      </c>
    </row>
    <row r="45" spans="1:2" x14ac:dyDescent="0.25">
      <c r="A45" s="35" t="s">
        <v>426</v>
      </c>
      <c r="B45" s="36">
        <f>COUNT(B2:B43)</f>
        <v>42</v>
      </c>
    </row>
    <row r="46" spans="1:2" x14ac:dyDescent="0.25">
      <c r="A46" s="35" t="s">
        <v>422</v>
      </c>
      <c r="B46" s="37">
        <f>MAX(B2:B43)</f>
        <v>1488</v>
      </c>
    </row>
    <row r="47" spans="1:2" x14ac:dyDescent="0.25">
      <c r="A47" s="35" t="s">
        <v>423</v>
      </c>
      <c r="B47" s="37">
        <f>MIN(B2:B43)</f>
        <v>105</v>
      </c>
    </row>
    <row r="48" spans="1:2" x14ac:dyDescent="0.25">
      <c r="A48" s="35" t="s">
        <v>424</v>
      </c>
      <c r="B48" s="37">
        <f>AVERAGE(B3:B43)</f>
        <v>337.44463414634146</v>
      </c>
    </row>
    <row r="50" spans="1:2" ht="16.5" thickBot="1" x14ac:dyDescent="0.3">
      <c r="A50" s="45" t="s">
        <v>387</v>
      </c>
      <c r="B50" s="45"/>
    </row>
    <row r="51" spans="1:2" x14ac:dyDescent="0.25">
      <c r="A51" t="s">
        <v>37</v>
      </c>
      <c r="B51" s="6" t="s">
        <v>19</v>
      </c>
    </row>
    <row r="52" spans="1:2" x14ac:dyDescent="0.25">
      <c r="A52" t="s">
        <v>105</v>
      </c>
      <c r="B52" s="6" t="s">
        <v>19</v>
      </c>
    </row>
    <row r="53" spans="1:2" x14ac:dyDescent="0.25">
      <c r="A53" t="s">
        <v>122</v>
      </c>
      <c r="B53" s="6" t="s">
        <v>19</v>
      </c>
    </row>
    <row r="54" spans="1:2" x14ac:dyDescent="0.25">
      <c r="A54" t="s">
        <v>124</v>
      </c>
      <c r="B54" s="6" t="s">
        <v>19</v>
      </c>
    </row>
    <row r="55" spans="1:2" x14ac:dyDescent="0.25">
      <c r="A55" t="s">
        <v>126</v>
      </c>
      <c r="B55" s="6" t="s">
        <v>19</v>
      </c>
    </row>
    <row r="56" spans="1:2" x14ac:dyDescent="0.25">
      <c r="A56" s="19" t="s">
        <v>406</v>
      </c>
      <c r="B56" s="20" t="s">
        <v>19</v>
      </c>
    </row>
    <row r="57" spans="1:2" x14ac:dyDescent="0.25">
      <c r="A57" t="s">
        <v>161</v>
      </c>
      <c r="B57" s="6" t="s">
        <v>19</v>
      </c>
    </row>
    <row r="58" spans="1:2" x14ac:dyDescent="0.25">
      <c r="A58" t="s">
        <v>184</v>
      </c>
      <c r="B58" s="6" t="s">
        <v>19</v>
      </c>
    </row>
    <row r="59" spans="1:2" x14ac:dyDescent="0.25">
      <c r="A59" t="s">
        <v>210</v>
      </c>
      <c r="B59" s="6" t="s">
        <v>19</v>
      </c>
    </row>
    <row r="60" spans="1:2" x14ac:dyDescent="0.25">
      <c r="A60" t="s">
        <v>267</v>
      </c>
      <c r="B60" s="6" t="s">
        <v>19</v>
      </c>
    </row>
    <row r="61" spans="1:2" x14ac:dyDescent="0.25">
      <c r="A61" t="s">
        <v>270</v>
      </c>
      <c r="B61" s="6" t="s">
        <v>19</v>
      </c>
    </row>
    <row r="62" spans="1:2" x14ac:dyDescent="0.25">
      <c r="A62" t="s">
        <v>280</v>
      </c>
      <c r="B62" s="6" t="s">
        <v>19</v>
      </c>
    </row>
    <row r="63" spans="1:2" x14ac:dyDescent="0.25">
      <c r="A63" t="s">
        <v>313</v>
      </c>
      <c r="B63" s="6" t="s">
        <v>19</v>
      </c>
    </row>
    <row r="64" spans="1:2" x14ac:dyDescent="0.25">
      <c r="A64" t="s">
        <v>334</v>
      </c>
      <c r="B64" s="6" t="s">
        <v>19</v>
      </c>
    </row>
    <row r="65" spans="1:2" x14ac:dyDescent="0.25">
      <c r="A65" t="s">
        <v>336</v>
      </c>
      <c r="B65" s="6" t="s">
        <v>19</v>
      </c>
    </row>
    <row r="66" spans="1:2" x14ac:dyDescent="0.25">
      <c r="A66" t="s">
        <v>344</v>
      </c>
      <c r="B66" s="6" t="s">
        <v>19</v>
      </c>
    </row>
    <row r="67" spans="1:2" x14ac:dyDescent="0.25">
      <c r="A67" t="s">
        <v>346</v>
      </c>
      <c r="B67" s="6" t="s">
        <v>19</v>
      </c>
    </row>
    <row r="68" spans="1:2" x14ac:dyDescent="0.25">
      <c r="A68" t="s">
        <v>353</v>
      </c>
      <c r="B68" s="6" t="s">
        <v>19</v>
      </c>
    </row>
    <row r="69" spans="1:2" x14ac:dyDescent="0.25">
      <c r="A69" t="s">
        <v>16</v>
      </c>
      <c r="B69" s="6" t="s">
        <v>19</v>
      </c>
    </row>
    <row r="71" spans="1:2" x14ac:dyDescent="0.25">
      <c r="A71" s="38" t="s">
        <v>427</v>
      </c>
      <c r="B71" s="40">
        <v>19</v>
      </c>
    </row>
    <row r="73" spans="1:2" x14ac:dyDescent="0.25">
      <c r="A73" t="s">
        <v>383</v>
      </c>
      <c r="B73" s="8"/>
    </row>
    <row r="74" spans="1:2" x14ac:dyDescent="0.25">
      <c r="A74" t="s">
        <v>384</v>
      </c>
      <c r="B74" s="8"/>
    </row>
    <row r="75" spans="1:2" x14ac:dyDescent="0.25">
      <c r="A75" t="s">
        <v>385</v>
      </c>
      <c r="B75" s="8"/>
    </row>
    <row r="76" spans="1:2" x14ac:dyDescent="0.25">
      <c r="B76" s="8"/>
    </row>
  </sheetData>
  <sortState ref="A2:B43">
    <sortCondition ref="B2:B43"/>
  </sortState>
  <mergeCells count="1">
    <mergeCell ref="A50:B5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workbookViewId="0"/>
  </sheetViews>
  <sheetFormatPr defaultRowHeight="15" x14ac:dyDescent="0.25"/>
  <cols>
    <col min="1" max="1" width="40.5703125" bestFit="1" customWidth="1"/>
    <col min="2" max="2" width="18.42578125" style="6" customWidth="1"/>
  </cols>
  <sheetData>
    <row r="1" spans="1:2" ht="99" customHeight="1" thickBot="1" x14ac:dyDescent="0.4">
      <c r="A1" s="4" t="s">
        <v>1</v>
      </c>
      <c r="B1" s="5" t="s">
        <v>4</v>
      </c>
    </row>
    <row r="2" spans="1:2" ht="14.45" x14ac:dyDescent="0.35">
      <c r="A2" t="s">
        <v>239</v>
      </c>
      <c r="B2" s="6">
        <v>100</v>
      </c>
    </row>
    <row r="3" spans="1:2" ht="14.45" x14ac:dyDescent="0.35">
      <c r="A3" t="s">
        <v>45</v>
      </c>
      <c r="B3" s="6">
        <v>425</v>
      </c>
    </row>
    <row r="4" spans="1:2" ht="14.45" x14ac:dyDescent="0.35">
      <c r="A4" t="s">
        <v>372</v>
      </c>
      <c r="B4" s="6">
        <v>432</v>
      </c>
    </row>
    <row r="5" spans="1:2" ht="14.45" x14ac:dyDescent="0.35">
      <c r="A5" t="s">
        <v>376</v>
      </c>
      <c r="B5" s="6">
        <v>450</v>
      </c>
    </row>
    <row r="6" spans="1:2" ht="14.45" x14ac:dyDescent="0.35">
      <c r="A6" t="s">
        <v>278</v>
      </c>
      <c r="B6" s="6">
        <v>525</v>
      </c>
    </row>
    <row r="7" spans="1:2" ht="14.45" x14ac:dyDescent="0.35">
      <c r="A7" t="s">
        <v>143</v>
      </c>
      <c r="B7" s="6">
        <v>534</v>
      </c>
    </row>
    <row r="8" spans="1:2" ht="14.45" x14ac:dyDescent="0.35">
      <c r="A8" t="s">
        <v>161</v>
      </c>
      <c r="B8" s="6">
        <v>546</v>
      </c>
    </row>
    <row r="9" spans="1:2" ht="14.45" x14ac:dyDescent="0.35">
      <c r="A9" t="s">
        <v>320</v>
      </c>
      <c r="B9" s="6">
        <v>650</v>
      </c>
    </row>
    <row r="10" spans="1:2" ht="14.45" x14ac:dyDescent="0.35">
      <c r="A10" t="s">
        <v>378</v>
      </c>
      <c r="B10" s="6">
        <v>655</v>
      </c>
    </row>
    <row r="11" spans="1:2" ht="14.45" x14ac:dyDescent="0.35">
      <c r="A11" t="s">
        <v>145</v>
      </c>
      <c r="B11" s="6">
        <v>690</v>
      </c>
    </row>
    <row r="12" spans="1:2" ht="14.45" x14ac:dyDescent="0.35">
      <c r="A12" t="s">
        <v>145</v>
      </c>
      <c r="B12" s="6">
        <v>690</v>
      </c>
    </row>
    <row r="13" spans="1:2" ht="14.45" x14ac:dyDescent="0.35">
      <c r="A13" t="s">
        <v>145</v>
      </c>
      <c r="B13" s="6">
        <v>690</v>
      </c>
    </row>
    <row r="14" spans="1:2" ht="14.45" x14ac:dyDescent="0.35">
      <c r="A14" t="s">
        <v>218</v>
      </c>
      <c r="B14" s="6">
        <v>714</v>
      </c>
    </row>
    <row r="15" spans="1:2" x14ac:dyDescent="0.25">
      <c r="A15" t="s">
        <v>233</v>
      </c>
      <c r="B15" s="6">
        <v>715</v>
      </c>
    </row>
    <row r="16" spans="1:2" x14ac:dyDescent="0.25">
      <c r="A16" t="s">
        <v>419</v>
      </c>
      <c r="B16" s="6">
        <v>775</v>
      </c>
    </row>
    <row r="17" spans="1:2" x14ac:dyDescent="0.25">
      <c r="A17" t="s">
        <v>37</v>
      </c>
      <c r="B17" s="6">
        <f>65*12</f>
        <v>780</v>
      </c>
    </row>
    <row r="18" spans="1:2" x14ac:dyDescent="0.25">
      <c r="A18" t="s">
        <v>225</v>
      </c>
      <c r="B18" s="6">
        <v>812</v>
      </c>
    </row>
    <row r="19" spans="1:2" x14ac:dyDescent="0.25">
      <c r="A19" t="s">
        <v>101</v>
      </c>
      <c r="B19" s="6">
        <v>821</v>
      </c>
    </row>
    <row r="20" spans="1:2" x14ac:dyDescent="0.25">
      <c r="A20" t="s">
        <v>101</v>
      </c>
      <c r="B20" s="6">
        <v>846</v>
      </c>
    </row>
    <row r="21" spans="1:2" x14ac:dyDescent="0.25">
      <c r="A21" t="s">
        <v>174</v>
      </c>
      <c r="B21" s="6">
        <v>871.67</v>
      </c>
    </row>
    <row r="22" spans="1:2" x14ac:dyDescent="0.25">
      <c r="A22" t="s">
        <v>300</v>
      </c>
      <c r="B22" s="6">
        <v>999</v>
      </c>
    </row>
    <row r="23" spans="1:2" x14ac:dyDescent="0.25">
      <c r="A23" t="s">
        <v>205</v>
      </c>
      <c r="B23" s="6">
        <v>1000</v>
      </c>
    </row>
    <row r="24" spans="1:2" x14ac:dyDescent="0.25">
      <c r="A24" t="s">
        <v>210</v>
      </c>
      <c r="B24" s="6">
        <v>1000</v>
      </c>
    </row>
    <row r="25" spans="1:2" x14ac:dyDescent="0.25">
      <c r="A25" t="s">
        <v>254</v>
      </c>
      <c r="B25" s="6">
        <v>1000</v>
      </c>
    </row>
    <row r="26" spans="1:2" x14ac:dyDescent="0.25">
      <c r="A26" t="s">
        <v>270</v>
      </c>
      <c r="B26" s="6">
        <f>AVERAGE(B23:B25)</f>
        <v>1000</v>
      </c>
    </row>
    <row r="27" spans="1:2" x14ac:dyDescent="0.25">
      <c r="A27" t="s">
        <v>280</v>
      </c>
      <c r="B27" s="6">
        <v>1080</v>
      </c>
    </row>
    <row r="28" spans="1:2" x14ac:dyDescent="0.25">
      <c r="A28" t="s">
        <v>327</v>
      </c>
      <c r="B28" s="6">
        <v>1152</v>
      </c>
    </row>
    <row r="29" spans="1:2" x14ac:dyDescent="0.25">
      <c r="A29" t="s">
        <v>316</v>
      </c>
      <c r="B29" s="6">
        <v>1158</v>
      </c>
    </row>
    <row r="30" spans="1:2" x14ac:dyDescent="0.25">
      <c r="A30" t="s">
        <v>76</v>
      </c>
      <c r="B30" s="6">
        <v>1200</v>
      </c>
    </row>
    <row r="31" spans="1:2" x14ac:dyDescent="0.25">
      <c r="A31" t="s">
        <v>154</v>
      </c>
      <c r="B31" s="6">
        <v>1278</v>
      </c>
    </row>
    <row r="32" spans="1:2" x14ac:dyDescent="0.25">
      <c r="A32" t="s">
        <v>105</v>
      </c>
      <c r="B32" s="6">
        <v>1382</v>
      </c>
    </row>
    <row r="33" spans="1:2" x14ac:dyDescent="0.25">
      <c r="A33" t="s">
        <v>197</v>
      </c>
      <c r="B33" s="6">
        <v>1625</v>
      </c>
    </row>
    <row r="34" spans="1:2" x14ac:dyDescent="0.25">
      <c r="A34" t="s">
        <v>323</v>
      </c>
      <c r="B34" s="6">
        <v>1644</v>
      </c>
    </row>
    <row r="35" spans="1:2" x14ac:dyDescent="0.25">
      <c r="A35" t="s">
        <v>336</v>
      </c>
      <c r="B35" s="6">
        <v>1780</v>
      </c>
    </row>
    <row r="37" spans="1:2" x14ac:dyDescent="0.25">
      <c r="A37" s="38" t="s">
        <v>426</v>
      </c>
      <c r="B37" s="40">
        <f>COUNT(B2:B35)</f>
        <v>34</v>
      </c>
    </row>
    <row r="38" spans="1:2" x14ac:dyDescent="0.25">
      <c r="A38" s="38" t="s">
        <v>422</v>
      </c>
      <c r="B38" s="41">
        <f>MAX(B2:B35)</f>
        <v>1780</v>
      </c>
    </row>
    <row r="39" spans="1:2" x14ac:dyDescent="0.25">
      <c r="A39" s="38" t="s">
        <v>423</v>
      </c>
      <c r="B39" s="41">
        <f>MIN(B2:B35)</f>
        <v>100</v>
      </c>
    </row>
    <row r="40" spans="1:2" x14ac:dyDescent="0.25">
      <c r="A40" s="38" t="s">
        <v>424</v>
      </c>
      <c r="B40" s="41">
        <f>AVERAGE(B2:B35)</f>
        <v>882.93147058823524</v>
      </c>
    </row>
    <row r="42" spans="1:2" ht="16.5" thickBot="1" x14ac:dyDescent="0.3">
      <c r="A42" s="45" t="s">
        <v>386</v>
      </c>
      <c r="B42" s="45"/>
    </row>
    <row r="43" spans="1:2" x14ac:dyDescent="0.25">
      <c r="A43" t="s">
        <v>16</v>
      </c>
      <c r="B43" s="6" t="s">
        <v>19</v>
      </c>
    </row>
    <row r="44" spans="1:2" x14ac:dyDescent="0.25">
      <c r="A44" t="s">
        <v>27</v>
      </c>
      <c r="B44" s="6" t="s">
        <v>19</v>
      </c>
    </row>
    <row r="45" spans="1:2" x14ac:dyDescent="0.25">
      <c r="A45" t="s">
        <v>29</v>
      </c>
      <c r="B45" s="6" t="s">
        <v>19</v>
      </c>
    </row>
    <row r="46" spans="1:2" x14ac:dyDescent="0.25">
      <c r="A46" t="s">
        <v>54</v>
      </c>
      <c r="B46" s="6" t="s">
        <v>19</v>
      </c>
    </row>
    <row r="47" spans="1:2" x14ac:dyDescent="0.25">
      <c r="A47" t="s">
        <v>63</v>
      </c>
      <c r="B47" s="6" t="s">
        <v>19</v>
      </c>
    </row>
    <row r="48" spans="1:2" x14ac:dyDescent="0.25">
      <c r="A48" t="s">
        <v>73</v>
      </c>
      <c r="B48" s="6" t="s">
        <v>19</v>
      </c>
    </row>
    <row r="49" spans="1:2" x14ac:dyDescent="0.25">
      <c r="A49" t="s">
        <v>80</v>
      </c>
      <c r="B49" s="6" t="s">
        <v>19</v>
      </c>
    </row>
    <row r="50" spans="1:2" x14ac:dyDescent="0.25">
      <c r="A50" t="s">
        <v>85</v>
      </c>
      <c r="B50" s="6" t="s">
        <v>19</v>
      </c>
    </row>
    <row r="51" spans="1:2" x14ac:dyDescent="0.25">
      <c r="A51" t="s">
        <v>93</v>
      </c>
      <c r="B51" s="6" t="s">
        <v>19</v>
      </c>
    </row>
    <row r="52" spans="1:2" x14ac:dyDescent="0.25">
      <c r="A52" t="s">
        <v>108</v>
      </c>
      <c r="B52" s="6" t="s">
        <v>19</v>
      </c>
    </row>
    <row r="53" spans="1:2" x14ac:dyDescent="0.25">
      <c r="A53" t="s">
        <v>116</v>
      </c>
      <c r="B53" s="6" t="s">
        <v>19</v>
      </c>
    </row>
    <row r="54" spans="1:2" x14ac:dyDescent="0.25">
      <c r="A54" t="s">
        <v>122</v>
      </c>
      <c r="B54" s="6" t="s">
        <v>19</v>
      </c>
    </row>
    <row r="55" spans="1:2" x14ac:dyDescent="0.25">
      <c r="A55" t="s">
        <v>124</v>
      </c>
      <c r="B55" s="6" t="s">
        <v>19</v>
      </c>
    </row>
    <row r="56" spans="1:2" x14ac:dyDescent="0.25">
      <c r="A56" t="s">
        <v>126</v>
      </c>
      <c r="B56" s="6" t="s">
        <v>19</v>
      </c>
    </row>
    <row r="57" spans="1:2" x14ac:dyDescent="0.25">
      <c r="A57" t="s">
        <v>133</v>
      </c>
      <c r="B57" s="6" t="s">
        <v>19</v>
      </c>
    </row>
    <row r="58" spans="1:2" x14ac:dyDescent="0.25">
      <c r="A58" t="s">
        <v>141</v>
      </c>
      <c r="B58" s="6" t="s">
        <v>19</v>
      </c>
    </row>
    <row r="59" spans="1:2" x14ac:dyDescent="0.25">
      <c r="A59" t="s">
        <v>152</v>
      </c>
      <c r="B59" s="6" t="s">
        <v>19</v>
      </c>
    </row>
    <row r="60" spans="1:2" x14ac:dyDescent="0.25">
      <c r="A60" t="s">
        <v>165</v>
      </c>
      <c r="B60" s="6" t="s">
        <v>19</v>
      </c>
    </row>
    <row r="61" spans="1:2" x14ac:dyDescent="0.25">
      <c r="A61" t="s">
        <v>176</v>
      </c>
      <c r="B61" s="6" t="s">
        <v>19</v>
      </c>
    </row>
    <row r="62" spans="1:2" x14ac:dyDescent="0.25">
      <c r="A62" t="s">
        <v>184</v>
      </c>
      <c r="B62" s="6" t="s">
        <v>19</v>
      </c>
    </row>
    <row r="63" spans="1:2" x14ac:dyDescent="0.25">
      <c r="A63" t="s">
        <v>190</v>
      </c>
      <c r="B63" s="6" t="s">
        <v>19</v>
      </c>
    </row>
    <row r="64" spans="1:2" x14ac:dyDescent="0.25">
      <c r="A64" t="s">
        <v>405</v>
      </c>
      <c r="B64" s="6" t="s">
        <v>19</v>
      </c>
    </row>
    <row r="65" spans="1:2" x14ac:dyDescent="0.25">
      <c r="A65" t="s">
        <v>208</v>
      </c>
      <c r="B65" s="6" t="s">
        <v>19</v>
      </c>
    </row>
    <row r="66" spans="1:2" x14ac:dyDescent="0.25">
      <c r="A66" t="s">
        <v>222</v>
      </c>
      <c r="B66" s="6" t="s">
        <v>19</v>
      </c>
    </row>
    <row r="67" spans="1:2" x14ac:dyDescent="0.25">
      <c r="A67" t="s">
        <v>230</v>
      </c>
      <c r="B67" s="6" t="s">
        <v>19</v>
      </c>
    </row>
    <row r="68" spans="1:2" x14ac:dyDescent="0.25">
      <c r="A68" t="s">
        <v>236</v>
      </c>
      <c r="B68" s="6" t="s">
        <v>19</v>
      </c>
    </row>
    <row r="69" spans="1:2" x14ac:dyDescent="0.25">
      <c r="A69" t="s">
        <v>246</v>
      </c>
      <c r="B69" s="6" t="s">
        <v>19</v>
      </c>
    </row>
    <row r="70" spans="1:2" x14ac:dyDescent="0.25">
      <c r="A70" t="s">
        <v>264</v>
      </c>
      <c r="B70" s="6" t="s">
        <v>19</v>
      </c>
    </row>
    <row r="71" spans="1:2" x14ac:dyDescent="0.25">
      <c r="A71" t="s">
        <v>267</v>
      </c>
      <c r="B71" s="6" t="s">
        <v>19</v>
      </c>
    </row>
    <row r="72" spans="1:2" x14ac:dyDescent="0.25">
      <c r="A72" t="s">
        <v>286</v>
      </c>
      <c r="B72" s="6" t="s">
        <v>19</v>
      </c>
    </row>
    <row r="73" spans="1:2" x14ac:dyDescent="0.25">
      <c r="A73" t="s">
        <v>293</v>
      </c>
      <c r="B73" s="6" t="s">
        <v>19</v>
      </c>
    </row>
    <row r="74" spans="1:2" x14ac:dyDescent="0.25">
      <c r="A74" t="s">
        <v>310</v>
      </c>
      <c r="B74" s="6" t="s">
        <v>19</v>
      </c>
    </row>
    <row r="75" spans="1:2" x14ac:dyDescent="0.25">
      <c r="A75" t="s">
        <v>334</v>
      </c>
      <c r="B75" s="6" t="s">
        <v>19</v>
      </c>
    </row>
    <row r="76" spans="1:2" x14ac:dyDescent="0.25">
      <c r="A76" t="s">
        <v>344</v>
      </c>
      <c r="B76" s="6" t="s">
        <v>19</v>
      </c>
    </row>
    <row r="77" spans="1:2" x14ac:dyDescent="0.25">
      <c r="A77" t="s">
        <v>346</v>
      </c>
      <c r="B77" s="6" t="s">
        <v>19</v>
      </c>
    </row>
    <row r="78" spans="1:2" x14ac:dyDescent="0.25">
      <c r="A78" t="s">
        <v>353</v>
      </c>
      <c r="B78" s="6" t="s">
        <v>19</v>
      </c>
    </row>
    <row r="79" spans="1:2" x14ac:dyDescent="0.25">
      <c r="A79" t="s">
        <v>16</v>
      </c>
      <c r="B79" s="6" t="s">
        <v>19</v>
      </c>
    </row>
    <row r="80" spans="1:2" x14ac:dyDescent="0.25">
      <c r="A80" t="s">
        <v>364</v>
      </c>
      <c r="B80" s="6" t="s">
        <v>19</v>
      </c>
    </row>
    <row r="81" spans="1:2" x14ac:dyDescent="0.25">
      <c r="A81" t="s">
        <v>374</v>
      </c>
      <c r="B81" s="6" t="s">
        <v>19</v>
      </c>
    </row>
    <row r="83" spans="1:2" x14ac:dyDescent="0.25">
      <c r="A83" s="42" t="s">
        <v>427</v>
      </c>
      <c r="B83" s="39">
        <v>40</v>
      </c>
    </row>
    <row r="85" spans="1:2" x14ac:dyDescent="0.25">
      <c r="A85" t="s">
        <v>383</v>
      </c>
      <c r="B85" s="8"/>
    </row>
    <row r="86" spans="1:2" x14ac:dyDescent="0.25">
      <c r="A86" t="s">
        <v>384</v>
      </c>
      <c r="B86" s="8"/>
    </row>
    <row r="87" spans="1:2" x14ac:dyDescent="0.25">
      <c r="A87" t="s">
        <v>411</v>
      </c>
      <c r="B87" s="8"/>
    </row>
    <row r="88" spans="1:2" x14ac:dyDescent="0.25">
      <c r="B88" s="8"/>
    </row>
  </sheetData>
  <sortState ref="A2:B74">
    <sortCondition ref="B2:B74"/>
  </sortState>
  <mergeCells count="1">
    <mergeCell ref="A42:B4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workbookViewId="0"/>
  </sheetViews>
  <sheetFormatPr defaultRowHeight="15" x14ac:dyDescent="0.25"/>
  <cols>
    <col min="1" max="1" width="40.5703125" bestFit="1" customWidth="1"/>
    <col min="2" max="2" width="26.85546875" style="6" customWidth="1"/>
  </cols>
  <sheetData>
    <row r="1" spans="1:2" ht="74.099999999999994" customHeight="1" thickBot="1" x14ac:dyDescent="0.4">
      <c r="A1" s="4" t="s">
        <v>1</v>
      </c>
      <c r="B1" s="5" t="s">
        <v>5</v>
      </c>
    </row>
    <row r="2" spans="1:2" ht="14.45" x14ac:dyDescent="0.35">
      <c r="A2" t="s">
        <v>27</v>
      </c>
      <c r="B2" s="6">
        <v>12</v>
      </c>
    </row>
    <row r="3" spans="1:2" ht="14.45" x14ac:dyDescent="0.35">
      <c r="A3" t="s">
        <v>76</v>
      </c>
      <c r="B3" s="6">
        <v>20</v>
      </c>
    </row>
    <row r="4" spans="1:2" ht="14.45" x14ac:dyDescent="0.35">
      <c r="A4" t="s">
        <v>190</v>
      </c>
      <c r="B4" s="6">
        <v>20</v>
      </c>
    </row>
    <row r="5" spans="1:2" ht="14.45" x14ac:dyDescent="0.35">
      <c r="A5" t="s">
        <v>364</v>
      </c>
      <c r="B5" s="6">
        <v>20</v>
      </c>
    </row>
    <row r="6" spans="1:2" ht="14.45" x14ac:dyDescent="0.35">
      <c r="A6" t="s">
        <v>37</v>
      </c>
      <c r="B6" s="6">
        <v>25</v>
      </c>
    </row>
    <row r="7" spans="1:2" ht="14.45" x14ac:dyDescent="0.35">
      <c r="A7" t="s">
        <v>145</v>
      </c>
      <c r="B7" s="6">
        <v>25</v>
      </c>
    </row>
    <row r="8" spans="1:2" ht="14.45" x14ac:dyDescent="0.35">
      <c r="A8" t="s">
        <v>143</v>
      </c>
      <c r="B8" s="6">
        <v>35</v>
      </c>
    </row>
    <row r="9" spans="1:2" ht="14.45" x14ac:dyDescent="0.35">
      <c r="A9" t="s">
        <v>16</v>
      </c>
      <c r="B9" s="6">
        <v>50</v>
      </c>
    </row>
    <row r="10" spans="1:2" ht="14.45" x14ac:dyDescent="0.35">
      <c r="A10" t="s">
        <v>239</v>
      </c>
      <c r="B10" s="6">
        <v>50</v>
      </c>
    </row>
    <row r="11" spans="1:2" ht="14.45" x14ac:dyDescent="0.35">
      <c r="A11" t="s">
        <v>230</v>
      </c>
      <c r="B11" s="6">
        <v>60</v>
      </c>
    </row>
    <row r="12" spans="1:2" ht="14.45" x14ac:dyDescent="0.35">
      <c r="A12" t="s">
        <v>80</v>
      </c>
      <c r="B12" s="6">
        <v>85</v>
      </c>
    </row>
    <row r="13" spans="1:2" ht="14.45" x14ac:dyDescent="0.35">
      <c r="A13" t="s">
        <v>165</v>
      </c>
      <c r="B13" s="6">
        <v>100</v>
      </c>
    </row>
    <row r="14" spans="1:2" ht="14.45" x14ac:dyDescent="0.35">
      <c r="A14" t="s">
        <v>376</v>
      </c>
      <c r="B14" s="6">
        <v>106</v>
      </c>
    </row>
    <row r="15" spans="1:2" ht="14.45" x14ac:dyDescent="0.35">
      <c r="A15" t="s">
        <v>101</v>
      </c>
      <c r="B15" s="6">
        <v>132</v>
      </c>
    </row>
    <row r="16" spans="1:2" ht="14.45" x14ac:dyDescent="0.35">
      <c r="A16" t="s">
        <v>101</v>
      </c>
      <c r="B16" s="6">
        <v>132</v>
      </c>
    </row>
    <row r="17" spans="1:2" x14ac:dyDescent="0.25">
      <c r="A17" t="s">
        <v>29</v>
      </c>
      <c r="B17" s="6">
        <v>150</v>
      </c>
    </row>
    <row r="18" spans="1:2" x14ac:dyDescent="0.25">
      <c r="A18" t="s">
        <v>286</v>
      </c>
      <c r="B18" s="6">
        <v>150</v>
      </c>
    </row>
    <row r="19" spans="1:2" x14ac:dyDescent="0.25">
      <c r="A19" t="s">
        <v>405</v>
      </c>
      <c r="B19" s="6">
        <v>168</v>
      </c>
    </row>
    <row r="20" spans="1:2" x14ac:dyDescent="0.25">
      <c r="A20" t="s">
        <v>45</v>
      </c>
      <c r="B20" s="6">
        <v>195</v>
      </c>
    </row>
    <row r="21" spans="1:2" x14ac:dyDescent="0.25">
      <c r="A21" t="s">
        <v>126</v>
      </c>
      <c r="B21" s="6">
        <v>216</v>
      </c>
    </row>
    <row r="22" spans="1:2" x14ac:dyDescent="0.25">
      <c r="A22" t="s">
        <v>372</v>
      </c>
      <c r="B22" s="6">
        <v>240</v>
      </c>
    </row>
    <row r="23" spans="1:2" x14ac:dyDescent="0.25">
      <c r="A23" t="s">
        <v>105</v>
      </c>
      <c r="B23" s="6">
        <v>250</v>
      </c>
    </row>
    <row r="24" spans="1:2" x14ac:dyDescent="0.25">
      <c r="A24" t="s">
        <v>145</v>
      </c>
      <c r="B24" s="6">
        <v>275</v>
      </c>
    </row>
    <row r="25" spans="1:2" x14ac:dyDescent="0.25">
      <c r="A25" t="s">
        <v>353</v>
      </c>
      <c r="B25" s="6">
        <v>276</v>
      </c>
    </row>
    <row r="26" spans="1:2" x14ac:dyDescent="0.25">
      <c r="A26" t="s">
        <v>336</v>
      </c>
      <c r="B26" s="6">
        <v>280</v>
      </c>
    </row>
    <row r="27" spans="1:2" x14ac:dyDescent="0.25">
      <c r="A27" t="s">
        <v>320</v>
      </c>
      <c r="B27" s="6">
        <v>325</v>
      </c>
    </row>
    <row r="28" spans="1:2" x14ac:dyDescent="0.25">
      <c r="A28" t="s">
        <v>300</v>
      </c>
      <c r="B28" s="6">
        <v>408</v>
      </c>
    </row>
    <row r="29" spans="1:2" x14ac:dyDescent="0.25">
      <c r="A29" t="s">
        <v>225</v>
      </c>
      <c r="B29" s="6">
        <v>444</v>
      </c>
    </row>
    <row r="30" spans="1:2" x14ac:dyDescent="0.25">
      <c r="A30" t="s">
        <v>419</v>
      </c>
      <c r="B30" s="6">
        <v>464</v>
      </c>
    </row>
    <row r="31" spans="1:2" x14ac:dyDescent="0.25">
      <c r="A31" t="s">
        <v>133</v>
      </c>
      <c r="B31" s="6">
        <f>2*247</f>
        <v>494</v>
      </c>
    </row>
    <row r="32" spans="1:2" x14ac:dyDescent="0.25">
      <c r="A32" t="s">
        <v>254</v>
      </c>
      <c r="B32" s="6">
        <v>500</v>
      </c>
    </row>
    <row r="33" spans="1:2" x14ac:dyDescent="0.25">
      <c r="A33" t="s">
        <v>278</v>
      </c>
      <c r="B33" s="6">
        <v>525</v>
      </c>
    </row>
    <row r="34" spans="1:2" x14ac:dyDescent="0.25">
      <c r="A34" t="s">
        <v>161</v>
      </c>
      <c r="B34" s="6">
        <v>540</v>
      </c>
    </row>
    <row r="35" spans="1:2" x14ac:dyDescent="0.25">
      <c r="A35" t="s">
        <v>218</v>
      </c>
      <c r="B35" s="6">
        <v>555</v>
      </c>
    </row>
    <row r="36" spans="1:2" x14ac:dyDescent="0.25">
      <c r="A36" t="s">
        <v>176</v>
      </c>
      <c r="B36" s="6">
        <f>49*12</f>
        <v>588</v>
      </c>
    </row>
    <row r="37" spans="1:2" x14ac:dyDescent="0.25">
      <c r="A37" t="s">
        <v>174</v>
      </c>
      <c r="B37" s="6">
        <v>698.2</v>
      </c>
    </row>
    <row r="38" spans="1:2" x14ac:dyDescent="0.25">
      <c r="A38" t="s">
        <v>184</v>
      </c>
      <c r="B38" s="6">
        <v>732</v>
      </c>
    </row>
    <row r="39" spans="1:2" x14ac:dyDescent="0.25">
      <c r="A39" t="s">
        <v>270</v>
      </c>
      <c r="B39" s="6">
        <f>61*12</f>
        <v>732</v>
      </c>
    </row>
    <row r="40" spans="1:2" x14ac:dyDescent="0.25">
      <c r="A40" t="s">
        <v>73</v>
      </c>
      <c r="B40" s="6">
        <v>800</v>
      </c>
    </row>
    <row r="41" spans="1:2" x14ac:dyDescent="0.25">
      <c r="A41" t="s">
        <v>316</v>
      </c>
      <c r="B41" s="6">
        <v>960</v>
      </c>
    </row>
    <row r="42" spans="1:2" x14ac:dyDescent="0.25">
      <c r="A42" t="s">
        <v>205</v>
      </c>
      <c r="B42" s="6">
        <v>1000</v>
      </c>
    </row>
    <row r="43" spans="1:2" x14ac:dyDescent="0.25">
      <c r="A43" t="s">
        <v>327</v>
      </c>
      <c r="B43" s="6">
        <v>1032</v>
      </c>
    </row>
    <row r="44" spans="1:2" x14ac:dyDescent="0.25">
      <c r="A44" t="s">
        <v>246</v>
      </c>
      <c r="B44" s="6">
        <f>92*12</f>
        <v>1104</v>
      </c>
    </row>
    <row r="45" spans="1:2" x14ac:dyDescent="0.25">
      <c r="A45" t="s">
        <v>63</v>
      </c>
      <c r="B45" s="6">
        <f>6*247</f>
        <v>1482</v>
      </c>
    </row>
    <row r="46" spans="1:2" x14ac:dyDescent="0.25">
      <c r="A46" t="s">
        <v>293</v>
      </c>
      <c r="B46" s="6">
        <v>1488</v>
      </c>
    </row>
    <row r="47" spans="1:2" x14ac:dyDescent="0.25">
      <c r="A47" t="s">
        <v>267</v>
      </c>
      <c r="B47" s="6">
        <v>1620</v>
      </c>
    </row>
    <row r="48" spans="1:2" x14ac:dyDescent="0.25">
      <c r="A48" t="s">
        <v>323</v>
      </c>
      <c r="B48" s="6">
        <v>1644</v>
      </c>
    </row>
    <row r="49" spans="1:2" x14ac:dyDescent="0.25">
      <c r="A49" t="s">
        <v>93</v>
      </c>
      <c r="B49" s="6">
        <v>2310</v>
      </c>
    </row>
    <row r="51" spans="1:2" x14ac:dyDescent="0.25">
      <c r="A51" s="38" t="s">
        <v>426</v>
      </c>
      <c r="B51" s="40">
        <f>COUNT(B2:B49)</f>
        <v>48</v>
      </c>
    </row>
    <row r="52" spans="1:2" x14ac:dyDescent="0.25">
      <c r="A52" s="38" t="s">
        <v>422</v>
      </c>
      <c r="B52" s="41">
        <f>MAX(B2:B49)</f>
        <v>2310</v>
      </c>
    </row>
    <row r="53" spans="1:2" x14ac:dyDescent="0.25">
      <c r="A53" s="38" t="s">
        <v>423</v>
      </c>
      <c r="B53" s="41">
        <f>MIN(B2:B49)</f>
        <v>12</v>
      </c>
    </row>
    <row r="54" spans="1:2" x14ac:dyDescent="0.25">
      <c r="A54" s="38" t="s">
        <v>424</v>
      </c>
      <c r="B54" s="41">
        <f>AVERAGE(B2:B49)</f>
        <v>489.94166666666666</v>
      </c>
    </row>
    <row r="56" spans="1:2" ht="16.5" thickBot="1" x14ac:dyDescent="0.3">
      <c r="A56" s="45" t="s">
        <v>386</v>
      </c>
      <c r="B56" s="45"/>
    </row>
    <row r="57" spans="1:2" x14ac:dyDescent="0.25">
      <c r="A57" t="s">
        <v>54</v>
      </c>
      <c r="B57" s="6" t="s">
        <v>19</v>
      </c>
    </row>
    <row r="58" spans="1:2" x14ac:dyDescent="0.25">
      <c r="A58" t="s">
        <v>58</v>
      </c>
      <c r="B58" s="6" t="s">
        <v>19</v>
      </c>
    </row>
    <row r="59" spans="1:2" x14ac:dyDescent="0.25">
      <c r="A59" t="s">
        <v>85</v>
      </c>
      <c r="B59" s="6" t="s">
        <v>19</v>
      </c>
    </row>
    <row r="60" spans="1:2" x14ac:dyDescent="0.25">
      <c r="A60" t="s">
        <v>108</v>
      </c>
      <c r="B60" s="6" t="s">
        <v>19</v>
      </c>
    </row>
    <row r="61" spans="1:2" x14ac:dyDescent="0.25">
      <c r="A61" t="s">
        <v>116</v>
      </c>
      <c r="B61" s="6" t="s">
        <v>19</v>
      </c>
    </row>
    <row r="62" spans="1:2" x14ac:dyDescent="0.25">
      <c r="A62" t="s">
        <v>122</v>
      </c>
      <c r="B62" s="6" t="s">
        <v>19</v>
      </c>
    </row>
    <row r="63" spans="1:2" x14ac:dyDescent="0.25">
      <c r="A63" t="s">
        <v>124</v>
      </c>
      <c r="B63" s="6" t="s">
        <v>19</v>
      </c>
    </row>
    <row r="64" spans="1:2" x14ac:dyDescent="0.25">
      <c r="A64" t="s">
        <v>141</v>
      </c>
      <c r="B64" s="6" t="s">
        <v>19</v>
      </c>
    </row>
    <row r="65" spans="1:2" x14ac:dyDescent="0.25">
      <c r="A65" t="s">
        <v>152</v>
      </c>
      <c r="B65" s="6" t="s">
        <v>19</v>
      </c>
    </row>
    <row r="66" spans="1:2" x14ac:dyDescent="0.25">
      <c r="A66" t="s">
        <v>208</v>
      </c>
      <c r="B66" s="6" t="s">
        <v>19</v>
      </c>
    </row>
    <row r="67" spans="1:2" x14ac:dyDescent="0.25">
      <c r="A67" t="s">
        <v>210</v>
      </c>
      <c r="B67" s="6" t="s">
        <v>19</v>
      </c>
    </row>
    <row r="68" spans="1:2" x14ac:dyDescent="0.25">
      <c r="A68" t="s">
        <v>222</v>
      </c>
      <c r="B68" s="6" t="s">
        <v>19</v>
      </c>
    </row>
    <row r="69" spans="1:2" x14ac:dyDescent="0.25">
      <c r="A69" t="s">
        <v>233</v>
      </c>
      <c r="B69" s="6" t="s">
        <v>19</v>
      </c>
    </row>
    <row r="70" spans="1:2" x14ac:dyDescent="0.25">
      <c r="A70" t="s">
        <v>236</v>
      </c>
      <c r="B70" s="6" t="s">
        <v>19</v>
      </c>
    </row>
    <row r="71" spans="1:2" x14ac:dyDescent="0.25">
      <c r="A71" t="s">
        <v>264</v>
      </c>
      <c r="B71" s="6" t="s">
        <v>19</v>
      </c>
    </row>
    <row r="72" spans="1:2" x14ac:dyDescent="0.25">
      <c r="A72" t="s">
        <v>280</v>
      </c>
      <c r="B72" s="6" t="s">
        <v>19</v>
      </c>
    </row>
    <row r="73" spans="1:2" x14ac:dyDescent="0.25">
      <c r="A73" t="s">
        <v>308</v>
      </c>
      <c r="B73" s="6" t="s">
        <v>19</v>
      </c>
    </row>
    <row r="74" spans="1:2" x14ac:dyDescent="0.25">
      <c r="A74" t="s">
        <v>310</v>
      </c>
      <c r="B74" s="6" t="s">
        <v>19</v>
      </c>
    </row>
    <row r="75" spans="1:2" x14ac:dyDescent="0.25">
      <c r="A75" t="s">
        <v>344</v>
      </c>
      <c r="B75" s="6" t="s">
        <v>19</v>
      </c>
    </row>
    <row r="76" spans="1:2" x14ac:dyDescent="0.25">
      <c r="A76" t="s">
        <v>16</v>
      </c>
      <c r="B76" s="6" t="s">
        <v>19</v>
      </c>
    </row>
    <row r="77" spans="1:2" x14ac:dyDescent="0.25">
      <c r="A77" t="s">
        <v>145</v>
      </c>
      <c r="B77" s="6" t="s">
        <v>19</v>
      </c>
    </row>
    <row r="78" spans="1:2" x14ac:dyDescent="0.25">
      <c r="A78" t="s">
        <v>374</v>
      </c>
      <c r="B78" s="6" t="s">
        <v>19</v>
      </c>
    </row>
    <row r="80" spans="1:2" x14ac:dyDescent="0.25">
      <c r="A80" s="38" t="s">
        <v>427</v>
      </c>
      <c r="B80" s="40">
        <v>22</v>
      </c>
    </row>
    <row r="82" spans="1:1" x14ac:dyDescent="0.25">
      <c r="A82" t="s">
        <v>389</v>
      </c>
    </row>
    <row r="83" spans="1:1" x14ac:dyDescent="0.25">
      <c r="A83" t="s">
        <v>390</v>
      </c>
    </row>
    <row r="84" spans="1:1" x14ac:dyDescent="0.25">
      <c r="A84" t="s">
        <v>391</v>
      </c>
    </row>
    <row r="85" spans="1:1" x14ac:dyDescent="0.25">
      <c r="A85" t="s">
        <v>392</v>
      </c>
    </row>
  </sheetData>
  <sortState ref="A2:B71">
    <sortCondition ref="B2:B71"/>
  </sortState>
  <mergeCells count="1">
    <mergeCell ref="A56:B5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workbookViewId="0"/>
  </sheetViews>
  <sheetFormatPr defaultRowHeight="15" x14ac:dyDescent="0.25"/>
  <cols>
    <col min="1" max="1" width="40.5703125" bestFit="1" customWidth="1"/>
    <col min="2" max="2" width="40.5703125" customWidth="1"/>
    <col min="3" max="3" width="69.5703125" bestFit="1" customWidth="1"/>
    <col min="6" max="6" width="28" bestFit="1" customWidth="1"/>
    <col min="7" max="7" width="24.28515625" customWidth="1"/>
    <col min="8" max="8" width="26.5703125" customWidth="1"/>
  </cols>
  <sheetData>
    <row r="1" spans="1:8" ht="58.5" thickBot="1" x14ac:dyDescent="0.4">
      <c r="A1" s="4" t="s">
        <v>1</v>
      </c>
      <c r="B1" s="4" t="s">
        <v>6</v>
      </c>
      <c r="C1" s="4" t="s">
        <v>7</v>
      </c>
    </row>
    <row r="2" spans="1:8" ht="14.45" x14ac:dyDescent="0.35">
      <c r="A2" t="s">
        <v>105</v>
      </c>
      <c r="B2" t="s">
        <v>106</v>
      </c>
    </row>
    <row r="3" spans="1:8" ht="14.45" x14ac:dyDescent="0.35">
      <c r="A3" t="s">
        <v>143</v>
      </c>
      <c r="B3" t="s">
        <v>106</v>
      </c>
    </row>
    <row r="4" spans="1:8" ht="14.45" x14ac:dyDescent="0.35">
      <c r="A4" t="s">
        <v>154</v>
      </c>
      <c r="B4" t="s">
        <v>106</v>
      </c>
    </row>
    <row r="5" spans="1:8" ht="14.45" x14ac:dyDescent="0.35">
      <c r="A5" t="s">
        <v>239</v>
      </c>
      <c r="B5" t="s">
        <v>106</v>
      </c>
    </row>
    <row r="6" spans="1:8" ht="14.45" x14ac:dyDescent="0.35">
      <c r="A6" t="s">
        <v>270</v>
      </c>
      <c r="B6" t="s">
        <v>106</v>
      </c>
    </row>
    <row r="7" spans="1:8" ht="14.45" x14ac:dyDescent="0.35">
      <c r="A7" t="s">
        <v>278</v>
      </c>
      <c r="B7" t="s">
        <v>106</v>
      </c>
    </row>
    <row r="8" spans="1:8" ht="14.45" x14ac:dyDescent="0.35">
      <c r="A8" t="s">
        <v>313</v>
      </c>
      <c r="B8" t="s">
        <v>106</v>
      </c>
    </row>
    <row r="9" spans="1:8" ht="14.45" x14ac:dyDescent="0.35">
      <c r="A9" t="s">
        <v>58</v>
      </c>
      <c r="B9" t="s">
        <v>106</v>
      </c>
      <c r="C9" t="s">
        <v>60</v>
      </c>
    </row>
    <row r="10" spans="1:8" ht="14.45" x14ac:dyDescent="0.35">
      <c r="A10" t="s">
        <v>233</v>
      </c>
      <c r="B10" t="s">
        <v>106</v>
      </c>
      <c r="C10" t="s">
        <v>234</v>
      </c>
    </row>
    <row r="11" spans="1:8" ht="14.45" x14ac:dyDescent="0.35">
      <c r="A11" s="9"/>
      <c r="B11" s="9"/>
      <c r="C11" s="9"/>
      <c r="D11">
        <v>9</v>
      </c>
      <c r="F11" s="12" t="s">
        <v>393</v>
      </c>
      <c r="G11" s="12" t="s">
        <v>395</v>
      </c>
      <c r="H11" s="12" t="s">
        <v>394</v>
      </c>
    </row>
    <row r="12" spans="1:8" ht="14.45" x14ac:dyDescent="0.35">
      <c r="A12" t="s">
        <v>45</v>
      </c>
      <c r="B12" t="s">
        <v>21</v>
      </c>
      <c r="C12" t="s">
        <v>49</v>
      </c>
      <c r="F12" s="10">
        <v>9</v>
      </c>
      <c r="G12" s="11">
        <v>9</v>
      </c>
      <c r="H12" s="10">
        <v>58</v>
      </c>
    </row>
    <row r="13" spans="1:8" ht="14.45" x14ac:dyDescent="0.35">
      <c r="A13" t="s">
        <v>63</v>
      </c>
      <c r="B13" t="s">
        <v>21</v>
      </c>
      <c r="C13" t="s">
        <v>66</v>
      </c>
    </row>
    <row r="14" spans="1:8" ht="14.45" x14ac:dyDescent="0.35">
      <c r="A14" t="s">
        <v>93</v>
      </c>
      <c r="B14" t="s">
        <v>21</v>
      </c>
      <c r="C14" t="s">
        <v>96</v>
      </c>
    </row>
    <row r="15" spans="1:8" ht="14.45" x14ac:dyDescent="0.35">
      <c r="A15" t="s">
        <v>116</v>
      </c>
      <c r="B15" t="s">
        <v>21</v>
      </c>
      <c r="C15" t="s">
        <v>117</v>
      </c>
    </row>
    <row r="16" spans="1:8" ht="14.45" x14ac:dyDescent="0.35">
      <c r="A16" t="s">
        <v>101</v>
      </c>
      <c r="B16" t="s">
        <v>21</v>
      </c>
      <c r="C16" t="s">
        <v>119</v>
      </c>
    </row>
    <row r="17" spans="1:4" ht="14.45" x14ac:dyDescent="0.35">
      <c r="A17" t="s">
        <v>419</v>
      </c>
      <c r="B17" t="s">
        <v>21</v>
      </c>
      <c r="C17" t="s">
        <v>137</v>
      </c>
    </row>
    <row r="18" spans="1:4" x14ac:dyDescent="0.25">
      <c r="A18" t="s">
        <v>225</v>
      </c>
      <c r="B18" t="s">
        <v>21</v>
      </c>
      <c r="C18" t="s">
        <v>228</v>
      </c>
    </row>
    <row r="19" spans="1:4" x14ac:dyDescent="0.25">
      <c r="A19" t="s">
        <v>323</v>
      </c>
      <c r="B19" t="s">
        <v>21</v>
      </c>
      <c r="C19" t="s">
        <v>324</v>
      </c>
    </row>
    <row r="20" spans="1:4" x14ac:dyDescent="0.25">
      <c r="A20" t="s">
        <v>378</v>
      </c>
      <c r="B20" t="s">
        <v>21</v>
      </c>
      <c r="C20" t="s">
        <v>381</v>
      </c>
    </row>
    <row r="21" spans="1:4" x14ac:dyDescent="0.25">
      <c r="A21" s="9"/>
      <c r="B21" s="9"/>
      <c r="C21" s="9"/>
      <c r="D21">
        <v>9</v>
      </c>
    </row>
    <row r="22" spans="1:4" x14ac:dyDescent="0.25">
      <c r="A22" t="s">
        <v>16</v>
      </c>
      <c r="B22" t="s">
        <v>21</v>
      </c>
      <c r="C22" t="s">
        <v>19</v>
      </c>
    </row>
    <row r="23" spans="1:4" x14ac:dyDescent="0.25">
      <c r="A23" t="s">
        <v>27</v>
      </c>
      <c r="B23" t="s">
        <v>21</v>
      </c>
      <c r="C23" t="s">
        <v>19</v>
      </c>
    </row>
    <row r="24" spans="1:4" x14ac:dyDescent="0.25">
      <c r="A24" t="s">
        <v>29</v>
      </c>
      <c r="B24" t="s">
        <v>21</v>
      </c>
      <c r="C24" t="s">
        <v>19</v>
      </c>
    </row>
    <row r="25" spans="1:4" x14ac:dyDescent="0.25">
      <c r="A25" t="s">
        <v>54</v>
      </c>
      <c r="B25" t="s">
        <v>21</v>
      </c>
      <c r="C25" t="s">
        <v>19</v>
      </c>
    </row>
    <row r="26" spans="1:4" x14ac:dyDescent="0.25">
      <c r="A26" t="s">
        <v>73</v>
      </c>
      <c r="B26" t="s">
        <v>21</v>
      </c>
      <c r="C26" t="s">
        <v>19</v>
      </c>
    </row>
    <row r="27" spans="1:4" x14ac:dyDescent="0.25">
      <c r="A27" t="s">
        <v>85</v>
      </c>
      <c r="B27" t="s">
        <v>21</v>
      </c>
      <c r="C27" t="s">
        <v>19</v>
      </c>
    </row>
    <row r="28" spans="1:4" x14ac:dyDescent="0.25">
      <c r="A28" t="s">
        <v>108</v>
      </c>
      <c r="B28" t="s">
        <v>21</v>
      </c>
      <c r="C28" t="s">
        <v>19</v>
      </c>
    </row>
    <row r="29" spans="1:4" x14ac:dyDescent="0.25">
      <c r="A29" t="s">
        <v>133</v>
      </c>
      <c r="B29" t="s">
        <v>21</v>
      </c>
      <c r="C29" t="s">
        <v>19</v>
      </c>
    </row>
    <row r="30" spans="1:4" x14ac:dyDescent="0.25">
      <c r="A30" t="s">
        <v>141</v>
      </c>
      <c r="B30" t="s">
        <v>21</v>
      </c>
      <c r="C30" t="s">
        <v>19</v>
      </c>
    </row>
    <row r="31" spans="1:4" x14ac:dyDescent="0.25">
      <c r="A31" t="s">
        <v>152</v>
      </c>
      <c r="B31" t="s">
        <v>21</v>
      </c>
      <c r="C31" t="s">
        <v>19</v>
      </c>
    </row>
    <row r="32" spans="1:4" x14ac:dyDescent="0.25">
      <c r="A32" t="s">
        <v>165</v>
      </c>
      <c r="B32" t="s">
        <v>21</v>
      </c>
      <c r="C32" t="s">
        <v>19</v>
      </c>
    </row>
    <row r="33" spans="1:3" x14ac:dyDescent="0.25">
      <c r="A33" t="s">
        <v>176</v>
      </c>
      <c r="B33" t="s">
        <v>21</v>
      </c>
      <c r="C33" t="s">
        <v>19</v>
      </c>
    </row>
    <row r="34" spans="1:3" x14ac:dyDescent="0.25">
      <c r="A34" t="s">
        <v>184</v>
      </c>
      <c r="B34" t="s">
        <v>21</v>
      </c>
      <c r="C34" t="s">
        <v>19</v>
      </c>
    </row>
    <row r="35" spans="1:3" x14ac:dyDescent="0.25">
      <c r="A35" t="s">
        <v>190</v>
      </c>
      <c r="B35" t="s">
        <v>21</v>
      </c>
      <c r="C35" t="s">
        <v>19</v>
      </c>
    </row>
    <row r="36" spans="1:3" x14ac:dyDescent="0.25">
      <c r="A36" t="s">
        <v>405</v>
      </c>
      <c r="B36" t="s">
        <v>21</v>
      </c>
      <c r="C36" t="s">
        <v>19</v>
      </c>
    </row>
    <row r="37" spans="1:3" x14ac:dyDescent="0.25">
      <c r="A37" t="s">
        <v>208</v>
      </c>
      <c r="B37" t="s">
        <v>21</v>
      </c>
      <c r="C37" t="s">
        <v>19</v>
      </c>
    </row>
    <row r="38" spans="1:3" x14ac:dyDescent="0.25">
      <c r="A38" t="s">
        <v>222</v>
      </c>
      <c r="B38" t="s">
        <v>21</v>
      </c>
      <c r="C38" t="s">
        <v>19</v>
      </c>
    </row>
    <row r="39" spans="1:3" x14ac:dyDescent="0.25">
      <c r="A39" t="s">
        <v>230</v>
      </c>
      <c r="B39" t="s">
        <v>21</v>
      </c>
      <c r="C39" t="s">
        <v>19</v>
      </c>
    </row>
    <row r="40" spans="1:3" x14ac:dyDescent="0.25">
      <c r="A40" t="s">
        <v>236</v>
      </c>
      <c r="B40" t="s">
        <v>21</v>
      </c>
      <c r="C40" t="s">
        <v>19</v>
      </c>
    </row>
    <row r="41" spans="1:3" x14ac:dyDescent="0.25">
      <c r="A41" t="s">
        <v>246</v>
      </c>
      <c r="B41" t="s">
        <v>21</v>
      </c>
      <c r="C41" t="s">
        <v>19</v>
      </c>
    </row>
    <row r="42" spans="1:3" x14ac:dyDescent="0.25">
      <c r="A42" t="s">
        <v>264</v>
      </c>
      <c r="B42" t="s">
        <v>21</v>
      </c>
      <c r="C42" t="s">
        <v>19</v>
      </c>
    </row>
    <row r="43" spans="1:3" x14ac:dyDescent="0.25">
      <c r="A43" t="s">
        <v>286</v>
      </c>
      <c r="B43" t="s">
        <v>21</v>
      </c>
      <c r="C43" t="s">
        <v>19</v>
      </c>
    </row>
    <row r="44" spans="1:3" x14ac:dyDescent="0.25">
      <c r="A44" t="s">
        <v>293</v>
      </c>
      <c r="B44" t="s">
        <v>21</v>
      </c>
      <c r="C44" t="s">
        <v>19</v>
      </c>
    </row>
    <row r="45" spans="1:3" x14ac:dyDescent="0.25">
      <c r="A45" t="s">
        <v>308</v>
      </c>
      <c r="B45" t="s">
        <v>21</v>
      </c>
      <c r="C45" t="s">
        <v>19</v>
      </c>
    </row>
    <row r="46" spans="1:3" x14ac:dyDescent="0.25">
      <c r="A46" t="s">
        <v>310</v>
      </c>
      <c r="B46" t="s">
        <v>21</v>
      </c>
      <c r="C46" t="s">
        <v>19</v>
      </c>
    </row>
    <row r="47" spans="1:3" x14ac:dyDescent="0.25">
      <c r="A47" t="s">
        <v>334</v>
      </c>
      <c r="B47" t="s">
        <v>21</v>
      </c>
      <c r="C47" t="s">
        <v>19</v>
      </c>
    </row>
    <row r="48" spans="1:3" x14ac:dyDescent="0.25">
      <c r="A48" t="s">
        <v>344</v>
      </c>
      <c r="B48" t="s">
        <v>21</v>
      </c>
      <c r="C48" t="s">
        <v>19</v>
      </c>
    </row>
    <row r="49" spans="1:3" x14ac:dyDescent="0.25">
      <c r="A49" t="s">
        <v>346</v>
      </c>
      <c r="B49" t="s">
        <v>21</v>
      </c>
      <c r="C49" t="s">
        <v>19</v>
      </c>
    </row>
    <row r="50" spans="1:3" x14ac:dyDescent="0.25">
      <c r="A50" t="s">
        <v>353</v>
      </c>
      <c r="B50" t="s">
        <v>21</v>
      </c>
      <c r="C50" t="s">
        <v>19</v>
      </c>
    </row>
    <row r="51" spans="1:3" x14ac:dyDescent="0.25">
      <c r="A51" t="s">
        <v>16</v>
      </c>
      <c r="B51" t="s">
        <v>21</v>
      </c>
      <c r="C51" t="s">
        <v>19</v>
      </c>
    </row>
    <row r="52" spans="1:3" x14ac:dyDescent="0.25">
      <c r="A52" t="s">
        <v>364</v>
      </c>
      <c r="B52" t="s">
        <v>21</v>
      </c>
      <c r="C52" t="s">
        <v>19</v>
      </c>
    </row>
    <row r="53" spans="1:3" x14ac:dyDescent="0.25">
      <c r="A53" t="s">
        <v>374</v>
      </c>
      <c r="B53" t="s">
        <v>21</v>
      </c>
      <c r="C53" t="s">
        <v>19</v>
      </c>
    </row>
    <row r="54" spans="1:3" x14ac:dyDescent="0.25">
      <c r="A54" t="s">
        <v>37</v>
      </c>
      <c r="B54" t="s">
        <v>41</v>
      </c>
      <c r="C54" t="s">
        <v>19</v>
      </c>
    </row>
    <row r="55" spans="1:3" x14ac:dyDescent="0.25">
      <c r="A55" t="s">
        <v>76</v>
      </c>
      <c r="B55" t="s">
        <v>41</v>
      </c>
      <c r="C55" t="s">
        <v>19</v>
      </c>
    </row>
    <row r="56" spans="1:3" x14ac:dyDescent="0.25">
      <c r="A56" t="s">
        <v>80</v>
      </c>
      <c r="B56" t="s">
        <v>41</v>
      </c>
      <c r="C56" t="s">
        <v>19</v>
      </c>
    </row>
    <row r="57" spans="1:3" x14ac:dyDescent="0.25">
      <c r="A57" t="s">
        <v>101</v>
      </c>
      <c r="B57" t="s">
        <v>41</v>
      </c>
      <c r="C57" t="s">
        <v>19</v>
      </c>
    </row>
    <row r="58" spans="1:3" x14ac:dyDescent="0.25">
      <c r="A58" t="s">
        <v>122</v>
      </c>
      <c r="B58" t="s">
        <v>41</v>
      </c>
      <c r="C58" t="s">
        <v>19</v>
      </c>
    </row>
    <row r="59" spans="1:3" x14ac:dyDescent="0.25">
      <c r="A59" t="s">
        <v>124</v>
      </c>
      <c r="B59" t="s">
        <v>41</v>
      </c>
      <c r="C59" t="s">
        <v>19</v>
      </c>
    </row>
    <row r="60" spans="1:3" x14ac:dyDescent="0.25">
      <c r="A60" t="s">
        <v>126</v>
      </c>
      <c r="B60" t="s">
        <v>41</v>
      </c>
      <c r="C60" t="s">
        <v>19</v>
      </c>
    </row>
    <row r="61" spans="1:3" x14ac:dyDescent="0.25">
      <c r="A61" t="s">
        <v>145</v>
      </c>
      <c r="B61" t="s">
        <v>41</v>
      </c>
      <c r="C61" t="s">
        <v>19</v>
      </c>
    </row>
    <row r="62" spans="1:3" x14ac:dyDescent="0.25">
      <c r="A62" t="s">
        <v>161</v>
      </c>
      <c r="B62" t="s">
        <v>41</v>
      </c>
      <c r="C62" t="s">
        <v>19</v>
      </c>
    </row>
    <row r="63" spans="1:3" x14ac:dyDescent="0.25">
      <c r="A63" t="s">
        <v>174</v>
      </c>
      <c r="B63" t="s">
        <v>41</v>
      </c>
      <c r="C63" t="s">
        <v>19</v>
      </c>
    </row>
    <row r="64" spans="1:3" x14ac:dyDescent="0.25">
      <c r="A64" t="s">
        <v>197</v>
      </c>
      <c r="B64" t="s">
        <v>41</v>
      </c>
      <c r="C64" t="s">
        <v>19</v>
      </c>
    </row>
    <row r="65" spans="1:4" x14ac:dyDescent="0.25">
      <c r="A65" t="s">
        <v>205</v>
      </c>
      <c r="B65" t="s">
        <v>41</v>
      </c>
      <c r="C65" t="s">
        <v>19</v>
      </c>
    </row>
    <row r="66" spans="1:4" x14ac:dyDescent="0.25">
      <c r="A66" t="s">
        <v>210</v>
      </c>
      <c r="B66" t="s">
        <v>41</v>
      </c>
      <c r="C66" t="s">
        <v>19</v>
      </c>
    </row>
    <row r="67" spans="1:4" x14ac:dyDescent="0.25">
      <c r="A67" t="s">
        <v>218</v>
      </c>
      <c r="B67" t="s">
        <v>41</v>
      </c>
      <c r="C67" t="s">
        <v>19</v>
      </c>
    </row>
    <row r="68" spans="1:4" x14ac:dyDescent="0.25">
      <c r="A68" t="s">
        <v>254</v>
      </c>
      <c r="B68" t="s">
        <v>41</v>
      </c>
      <c r="C68" t="s">
        <v>19</v>
      </c>
    </row>
    <row r="69" spans="1:4" x14ac:dyDescent="0.25">
      <c r="A69" t="s">
        <v>267</v>
      </c>
      <c r="B69" t="s">
        <v>41</v>
      </c>
      <c r="C69" t="s">
        <v>19</v>
      </c>
    </row>
    <row r="70" spans="1:4" x14ac:dyDescent="0.25">
      <c r="A70" t="s">
        <v>280</v>
      </c>
      <c r="B70" t="s">
        <v>41</v>
      </c>
      <c r="C70" t="s">
        <v>19</v>
      </c>
    </row>
    <row r="71" spans="1:4" x14ac:dyDescent="0.25">
      <c r="A71" t="s">
        <v>300</v>
      </c>
      <c r="B71" t="s">
        <v>41</v>
      </c>
      <c r="C71" t="s">
        <v>19</v>
      </c>
    </row>
    <row r="72" spans="1:4" x14ac:dyDescent="0.25">
      <c r="A72" t="s">
        <v>316</v>
      </c>
      <c r="B72" t="s">
        <v>41</v>
      </c>
      <c r="C72" t="s">
        <v>19</v>
      </c>
    </row>
    <row r="73" spans="1:4" x14ac:dyDescent="0.25">
      <c r="A73" t="s">
        <v>320</v>
      </c>
      <c r="B73" t="s">
        <v>41</v>
      </c>
      <c r="C73" t="s">
        <v>19</v>
      </c>
    </row>
    <row r="74" spans="1:4" x14ac:dyDescent="0.25">
      <c r="A74" t="s">
        <v>327</v>
      </c>
      <c r="B74" t="s">
        <v>41</v>
      </c>
      <c r="C74" t="s">
        <v>19</v>
      </c>
    </row>
    <row r="75" spans="1:4" x14ac:dyDescent="0.25">
      <c r="A75" t="s">
        <v>336</v>
      </c>
      <c r="B75" t="s">
        <v>41</v>
      </c>
      <c r="C75" t="s">
        <v>19</v>
      </c>
    </row>
    <row r="76" spans="1:4" x14ac:dyDescent="0.25">
      <c r="A76" t="s">
        <v>145</v>
      </c>
      <c r="B76" t="s">
        <v>41</v>
      </c>
      <c r="C76" t="s">
        <v>19</v>
      </c>
    </row>
    <row r="77" spans="1:4" x14ac:dyDescent="0.25">
      <c r="A77" t="s">
        <v>145</v>
      </c>
      <c r="B77" t="s">
        <v>41</v>
      </c>
      <c r="C77" t="s">
        <v>19</v>
      </c>
    </row>
    <row r="78" spans="1:4" x14ac:dyDescent="0.25">
      <c r="A78" t="s">
        <v>372</v>
      </c>
      <c r="B78" t="s">
        <v>41</v>
      </c>
      <c r="C78" t="s">
        <v>19</v>
      </c>
    </row>
    <row r="79" spans="1:4" x14ac:dyDescent="0.25">
      <c r="A79" t="s">
        <v>376</v>
      </c>
      <c r="B79" t="s">
        <v>41</v>
      </c>
      <c r="C79" t="s">
        <v>19</v>
      </c>
      <c r="D79">
        <v>58</v>
      </c>
    </row>
  </sheetData>
  <sortState ref="A2:C77">
    <sortCondition ref="B2:B77"/>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workbookViewId="0"/>
  </sheetViews>
  <sheetFormatPr defaultRowHeight="15" x14ac:dyDescent="0.25"/>
  <cols>
    <col min="1" max="1" width="40.5703125" bestFit="1" customWidth="1"/>
    <col min="2" max="2" width="26.5703125" style="14" customWidth="1"/>
  </cols>
  <sheetData>
    <row r="1" spans="1:2" ht="60.6" customHeight="1" thickBot="1" x14ac:dyDescent="0.4">
      <c r="A1" s="4" t="s">
        <v>1</v>
      </c>
      <c r="B1" s="13" t="s">
        <v>8</v>
      </c>
    </row>
    <row r="2" spans="1:2" ht="14.45" x14ac:dyDescent="0.35">
      <c r="A2" t="s">
        <v>239</v>
      </c>
      <c r="B2" s="14">
        <v>20</v>
      </c>
    </row>
    <row r="3" spans="1:2" ht="14.45" x14ac:dyDescent="0.35">
      <c r="A3" t="s">
        <v>376</v>
      </c>
      <c r="B3" s="14">
        <v>22</v>
      </c>
    </row>
    <row r="4" spans="1:2" ht="14.45" x14ac:dyDescent="0.35">
      <c r="A4" t="s">
        <v>230</v>
      </c>
      <c r="B4" s="14">
        <v>30</v>
      </c>
    </row>
    <row r="5" spans="1:2" ht="14.45" x14ac:dyDescent="0.35">
      <c r="A5" t="s">
        <v>378</v>
      </c>
      <c r="B5" s="14">
        <v>35</v>
      </c>
    </row>
    <row r="6" spans="1:2" ht="14.45" x14ac:dyDescent="0.35">
      <c r="A6" t="s">
        <v>80</v>
      </c>
      <c r="B6" s="14">
        <v>50</v>
      </c>
    </row>
    <row r="7" spans="1:2" ht="14.45" x14ac:dyDescent="0.35">
      <c r="A7" t="s">
        <v>222</v>
      </c>
      <c r="B7" s="14">
        <v>50</v>
      </c>
    </row>
    <row r="8" spans="1:2" ht="14.45" x14ac:dyDescent="0.35">
      <c r="A8" t="s">
        <v>174</v>
      </c>
      <c r="B8" s="14">
        <v>52.17</v>
      </c>
    </row>
    <row r="9" spans="1:2" ht="14.45" x14ac:dyDescent="0.35">
      <c r="A9" t="s">
        <v>16</v>
      </c>
      <c r="B9" s="14">
        <v>54</v>
      </c>
    </row>
    <row r="10" spans="1:2" ht="14.45" x14ac:dyDescent="0.35">
      <c r="A10" t="s">
        <v>286</v>
      </c>
      <c r="B10" s="14">
        <v>60</v>
      </c>
    </row>
    <row r="11" spans="1:2" ht="14.45" x14ac:dyDescent="0.35">
      <c r="A11" t="s">
        <v>293</v>
      </c>
      <c r="B11" s="14">
        <v>60</v>
      </c>
    </row>
    <row r="12" spans="1:2" ht="14.45" x14ac:dyDescent="0.35">
      <c r="A12" t="s">
        <v>405</v>
      </c>
      <c r="B12" s="14">
        <v>66</v>
      </c>
    </row>
    <row r="13" spans="1:2" ht="14.45" x14ac:dyDescent="0.35">
      <c r="A13" t="s">
        <v>133</v>
      </c>
      <c r="B13" s="14">
        <v>68</v>
      </c>
    </row>
    <row r="14" spans="1:2" ht="14.45" x14ac:dyDescent="0.35">
      <c r="A14" t="s">
        <v>372</v>
      </c>
      <c r="B14" s="14">
        <v>75</v>
      </c>
    </row>
    <row r="15" spans="1:2" ht="14.45" x14ac:dyDescent="0.35">
      <c r="A15" t="s">
        <v>316</v>
      </c>
      <c r="B15" s="14">
        <v>81.599999999999994</v>
      </c>
    </row>
    <row r="16" spans="1:2" ht="14.45" x14ac:dyDescent="0.35">
      <c r="A16" t="s">
        <v>145</v>
      </c>
      <c r="B16" s="14">
        <v>90</v>
      </c>
    </row>
    <row r="17" spans="1:2" ht="14.45" x14ac:dyDescent="0.35">
      <c r="A17" t="s">
        <v>145</v>
      </c>
      <c r="B17" s="14">
        <v>90</v>
      </c>
    </row>
    <row r="18" spans="1:2" x14ac:dyDescent="0.25">
      <c r="A18" t="s">
        <v>145</v>
      </c>
      <c r="B18" s="14">
        <v>90</v>
      </c>
    </row>
    <row r="19" spans="1:2" x14ac:dyDescent="0.25">
      <c r="A19" t="s">
        <v>93</v>
      </c>
      <c r="B19" s="14">
        <v>92</v>
      </c>
    </row>
    <row r="20" spans="1:2" x14ac:dyDescent="0.25">
      <c r="A20" t="s">
        <v>300</v>
      </c>
      <c r="B20" s="14">
        <v>99</v>
      </c>
    </row>
    <row r="21" spans="1:2" x14ac:dyDescent="0.25">
      <c r="A21" t="s">
        <v>85</v>
      </c>
      <c r="B21" s="14">
        <f>9*12</f>
        <v>108</v>
      </c>
    </row>
    <row r="22" spans="1:2" x14ac:dyDescent="0.25">
      <c r="A22" t="s">
        <v>108</v>
      </c>
      <c r="B22" s="14">
        <v>108</v>
      </c>
    </row>
    <row r="23" spans="1:2" x14ac:dyDescent="0.25">
      <c r="A23" t="s">
        <v>126</v>
      </c>
      <c r="B23" s="14">
        <v>120</v>
      </c>
    </row>
    <row r="24" spans="1:2" x14ac:dyDescent="0.25">
      <c r="A24" t="s">
        <v>374</v>
      </c>
      <c r="B24" s="14">
        <v>125</v>
      </c>
    </row>
    <row r="25" spans="1:2" x14ac:dyDescent="0.25">
      <c r="A25" t="s">
        <v>267</v>
      </c>
      <c r="B25" s="14">
        <v>127</v>
      </c>
    </row>
    <row r="26" spans="1:2" x14ac:dyDescent="0.25">
      <c r="A26" t="s">
        <v>278</v>
      </c>
      <c r="B26" s="14">
        <v>135</v>
      </c>
    </row>
    <row r="27" spans="1:2" x14ac:dyDescent="0.25">
      <c r="A27" t="s">
        <v>419</v>
      </c>
      <c r="B27" s="14">
        <v>138</v>
      </c>
    </row>
    <row r="28" spans="1:2" x14ac:dyDescent="0.25">
      <c r="A28" t="s">
        <v>165</v>
      </c>
      <c r="B28" s="14">
        <v>144</v>
      </c>
    </row>
    <row r="29" spans="1:2" x14ac:dyDescent="0.25">
      <c r="A29" t="s">
        <v>16</v>
      </c>
      <c r="B29" s="14">
        <v>155</v>
      </c>
    </row>
    <row r="30" spans="1:2" x14ac:dyDescent="0.25">
      <c r="A30" t="s">
        <v>197</v>
      </c>
      <c r="B30" s="14">
        <v>155</v>
      </c>
    </row>
    <row r="31" spans="1:2" x14ac:dyDescent="0.25">
      <c r="A31" t="s">
        <v>73</v>
      </c>
      <c r="B31" s="14">
        <v>205</v>
      </c>
    </row>
    <row r="32" spans="1:2" x14ac:dyDescent="0.25">
      <c r="A32" t="s">
        <v>336</v>
      </c>
      <c r="B32" s="14">
        <v>210</v>
      </c>
    </row>
    <row r="33" spans="1:2" x14ac:dyDescent="0.25">
      <c r="A33" t="s">
        <v>353</v>
      </c>
      <c r="B33" s="14">
        <v>264</v>
      </c>
    </row>
    <row r="34" spans="1:2" x14ac:dyDescent="0.25">
      <c r="A34" t="s">
        <v>176</v>
      </c>
      <c r="B34" s="14">
        <f>23*12</f>
        <v>276</v>
      </c>
    </row>
    <row r="35" spans="1:2" x14ac:dyDescent="0.25">
      <c r="A35" t="s">
        <v>45</v>
      </c>
      <c r="B35" s="14">
        <v>280</v>
      </c>
    </row>
    <row r="36" spans="1:2" x14ac:dyDescent="0.25">
      <c r="A36" t="s">
        <v>327</v>
      </c>
      <c r="B36" s="14">
        <v>312</v>
      </c>
    </row>
    <row r="37" spans="1:2" x14ac:dyDescent="0.25">
      <c r="A37" t="s">
        <v>364</v>
      </c>
      <c r="B37" s="14">
        <v>330</v>
      </c>
    </row>
    <row r="38" spans="1:2" x14ac:dyDescent="0.25">
      <c r="A38" t="s">
        <v>270</v>
      </c>
      <c r="B38" s="14">
        <f>34*12</f>
        <v>408</v>
      </c>
    </row>
    <row r="39" spans="1:2" x14ac:dyDescent="0.25">
      <c r="A39" t="s">
        <v>154</v>
      </c>
      <c r="B39" s="14">
        <f>247*5</f>
        <v>1235</v>
      </c>
    </row>
    <row r="41" spans="1:2" x14ac:dyDescent="0.25">
      <c r="A41" s="38" t="s">
        <v>426</v>
      </c>
      <c r="B41" s="40">
        <f>COUNT(B2:B39)</f>
        <v>38</v>
      </c>
    </row>
    <row r="42" spans="1:2" x14ac:dyDescent="0.25">
      <c r="A42" s="38" t="s">
        <v>422</v>
      </c>
      <c r="B42" s="43">
        <f>MAX(B2:B39)</f>
        <v>1235</v>
      </c>
    </row>
    <row r="43" spans="1:2" x14ac:dyDescent="0.25">
      <c r="A43" s="38" t="s">
        <v>423</v>
      </c>
      <c r="B43" s="43">
        <f>MIN(B2:B39)</f>
        <v>20</v>
      </c>
    </row>
    <row r="44" spans="1:2" x14ac:dyDescent="0.25">
      <c r="A44" s="38" t="s">
        <v>424</v>
      </c>
      <c r="B44" s="43">
        <f>AVERAGE(B2:B39)</f>
        <v>158.41500000000002</v>
      </c>
    </row>
    <row r="45" spans="1:2" x14ac:dyDescent="0.25">
      <c r="A45" s="15"/>
      <c r="B45" s="16"/>
    </row>
    <row r="46" spans="1:2" x14ac:dyDescent="0.25">
      <c r="A46" t="s">
        <v>27</v>
      </c>
      <c r="B46" s="14" t="s">
        <v>19</v>
      </c>
    </row>
    <row r="47" spans="1:2" x14ac:dyDescent="0.25">
      <c r="A47" t="s">
        <v>29</v>
      </c>
      <c r="B47" s="14" t="s">
        <v>19</v>
      </c>
    </row>
    <row r="48" spans="1:2" x14ac:dyDescent="0.25">
      <c r="A48" t="s">
        <v>37</v>
      </c>
      <c r="B48" s="14" t="s">
        <v>19</v>
      </c>
    </row>
    <row r="49" spans="1:2" x14ac:dyDescent="0.25">
      <c r="A49" t="s">
        <v>54</v>
      </c>
      <c r="B49" s="14" t="s">
        <v>19</v>
      </c>
    </row>
    <row r="50" spans="1:2" x14ac:dyDescent="0.25">
      <c r="A50" t="s">
        <v>58</v>
      </c>
      <c r="B50" s="14" t="s">
        <v>19</v>
      </c>
    </row>
    <row r="51" spans="1:2" x14ac:dyDescent="0.25">
      <c r="A51" t="s">
        <v>63</v>
      </c>
      <c r="B51" s="14" t="s">
        <v>19</v>
      </c>
    </row>
    <row r="52" spans="1:2" x14ac:dyDescent="0.25">
      <c r="A52" t="s">
        <v>76</v>
      </c>
      <c r="B52" s="14" t="s">
        <v>19</v>
      </c>
    </row>
    <row r="53" spans="1:2" x14ac:dyDescent="0.25">
      <c r="A53" t="s">
        <v>105</v>
      </c>
      <c r="B53" s="14" t="s">
        <v>19</v>
      </c>
    </row>
    <row r="54" spans="1:2" x14ac:dyDescent="0.25">
      <c r="A54" t="s">
        <v>116</v>
      </c>
      <c r="B54" s="14" t="s">
        <v>19</v>
      </c>
    </row>
    <row r="55" spans="1:2" x14ac:dyDescent="0.25">
      <c r="A55" t="s">
        <v>122</v>
      </c>
      <c r="B55" s="14" t="s">
        <v>19</v>
      </c>
    </row>
    <row r="56" spans="1:2" x14ac:dyDescent="0.25">
      <c r="A56" t="s">
        <v>124</v>
      </c>
      <c r="B56" s="14" t="s">
        <v>19</v>
      </c>
    </row>
    <row r="57" spans="1:2" x14ac:dyDescent="0.25">
      <c r="A57" t="s">
        <v>141</v>
      </c>
      <c r="B57" s="14" t="s">
        <v>19</v>
      </c>
    </row>
    <row r="58" spans="1:2" x14ac:dyDescent="0.25">
      <c r="A58" t="s">
        <v>407</v>
      </c>
      <c r="B58" s="14" t="s">
        <v>19</v>
      </c>
    </row>
    <row r="59" spans="1:2" x14ac:dyDescent="0.25">
      <c r="A59" t="s">
        <v>152</v>
      </c>
      <c r="B59" s="14" t="s">
        <v>19</v>
      </c>
    </row>
    <row r="60" spans="1:2" x14ac:dyDescent="0.25">
      <c r="A60" t="s">
        <v>161</v>
      </c>
      <c r="B60" s="14" t="s">
        <v>19</v>
      </c>
    </row>
    <row r="61" spans="1:2" x14ac:dyDescent="0.25">
      <c r="A61" t="s">
        <v>184</v>
      </c>
      <c r="B61" s="14" t="s">
        <v>19</v>
      </c>
    </row>
    <row r="62" spans="1:2" x14ac:dyDescent="0.25">
      <c r="A62" t="s">
        <v>190</v>
      </c>
      <c r="B62" s="14" t="s">
        <v>19</v>
      </c>
    </row>
    <row r="63" spans="1:2" x14ac:dyDescent="0.25">
      <c r="A63" t="s">
        <v>205</v>
      </c>
      <c r="B63" s="14" t="s">
        <v>19</v>
      </c>
    </row>
    <row r="64" spans="1:2" x14ac:dyDescent="0.25">
      <c r="A64" t="s">
        <v>218</v>
      </c>
      <c r="B64" s="14" t="s">
        <v>19</v>
      </c>
    </row>
    <row r="65" spans="1:2" x14ac:dyDescent="0.25">
      <c r="A65" t="s">
        <v>225</v>
      </c>
      <c r="B65" s="14" t="s">
        <v>19</v>
      </c>
    </row>
    <row r="66" spans="1:2" x14ac:dyDescent="0.25">
      <c r="A66" t="s">
        <v>233</v>
      </c>
      <c r="B66" s="14" t="s">
        <v>19</v>
      </c>
    </row>
    <row r="67" spans="1:2" x14ac:dyDescent="0.25">
      <c r="A67" t="s">
        <v>236</v>
      </c>
      <c r="B67" s="14" t="s">
        <v>19</v>
      </c>
    </row>
    <row r="68" spans="1:2" x14ac:dyDescent="0.25">
      <c r="A68" t="s">
        <v>246</v>
      </c>
      <c r="B68" s="14" t="s">
        <v>19</v>
      </c>
    </row>
    <row r="69" spans="1:2" x14ac:dyDescent="0.25">
      <c r="A69" t="s">
        <v>254</v>
      </c>
      <c r="B69" s="14" t="s">
        <v>19</v>
      </c>
    </row>
    <row r="70" spans="1:2" x14ac:dyDescent="0.25">
      <c r="A70" t="s">
        <v>264</v>
      </c>
      <c r="B70" s="14" t="s">
        <v>19</v>
      </c>
    </row>
    <row r="71" spans="1:2" x14ac:dyDescent="0.25">
      <c r="A71" t="s">
        <v>280</v>
      </c>
      <c r="B71" s="14" t="s">
        <v>19</v>
      </c>
    </row>
    <row r="72" spans="1:2" x14ac:dyDescent="0.25">
      <c r="A72" t="s">
        <v>308</v>
      </c>
      <c r="B72" s="14" t="s">
        <v>19</v>
      </c>
    </row>
    <row r="73" spans="1:2" x14ac:dyDescent="0.25">
      <c r="A73" t="s">
        <v>310</v>
      </c>
      <c r="B73" s="14" t="s">
        <v>19</v>
      </c>
    </row>
    <row r="74" spans="1:2" x14ac:dyDescent="0.25">
      <c r="A74" t="s">
        <v>313</v>
      </c>
      <c r="B74" s="14" t="s">
        <v>19</v>
      </c>
    </row>
    <row r="75" spans="1:2" x14ac:dyDescent="0.25">
      <c r="A75" t="s">
        <v>320</v>
      </c>
      <c r="B75" s="14" t="s">
        <v>19</v>
      </c>
    </row>
    <row r="76" spans="1:2" x14ac:dyDescent="0.25">
      <c r="A76" t="s">
        <v>323</v>
      </c>
      <c r="B76" s="14" t="s">
        <v>19</v>
      </c>
    </row>
    <row r="77" spans="1:2" x14ac:dyDescent="0.25">
      <c r="A77" t="s">
        <v>334</v>
      </c>
      <c r="B77" s="14" t="s">
        <v>19</v>
      </c>
    </row>
    <row r="78" spans="1:2" x14ac:dyDescent="0.25">
      <c r="A78" t="s">
        <v>344</v>
      </c>
      <c r="B78" s="14" t="s">
        <v>19</v>
      </c>
    </row>
    <row r="79" spans="1:2" x14ac:dyDescent="0.25">
      <c r="A79" t="s">
        <v>346</v>
      </c>
      <c r="B79" s="14" t="s">
        <v>19</v>
      </c>
    </row>
    <row r="81" spans="1:4" x14ac:dyDescent="0.25">
      <c r="A81" s="38" t="s">
        <v>427</v>
      </c>
      <c r="B81" s="39">
        <v>34</v>
      </c>
    </row>
    <row r="83" spans="1:4" x14ac:dyDescent="0.25">
      <c r="A83" t="s">
        <v>396</v>
      </c>
    </row>
    <row r="84" spans="1:4" x14ac:dyDescent="0.25">
      <c r="A84" s="46" t="s">
        <v>409</v>
      </c>
      <c r="B84" s="46"/>
      <c r="C84" s="46"/>
      <c r="D84" s="46"/>
    </row>
  </sheetData>
  <sortState ref="A2:B77">
    <sortCondition ref="B2:B77"/>
  </sortState>
  <mergeCells count="1">
    <mergeCell ref="A84:D8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workbookViewId="0"/>
  </sheetViews>
  <sheetFormatPr defaultRowHeight="15" x14ac:dyDescent="0.25"/>
  <cols>
    <col min="1" max="1" width="40.5703125" bestFit="1" customWidth="1"/>
    <col min="2" max="2" width="19.85546875" style="14" customWidth="1"/>
  </cols>
  <sheetData>
    <row r="1" spans="1:2" ht="120.95" customHeight="1" thickBot="1" x14ac:dyDescent="0.4">
      <c r="A1" s="4" t="s">
        <v>1</v>
      </c>
      <c r="B1" s="13" t="s">
        <v>9</v>
      </c>
    </row>
    <row r="2" spans="1:2" ht="14.45" x14ac:dyDescent="0.35">
      <c r="A2" t="s">
        <v>205</v>
      </c>
      <c r="B2" s="14">
        <v>50</v>
      </c>
    </row>
    <row r="3" spans="1:2" ht="14.45" x14ac:dyDescent="0.35">
      <c r="A3" t="s">
        <v>308</v>
      </c>
      <c r="B3" s="14">
        <v>50</v>
      </c>
    </row>
    <row r="4" spans="1:2" ht="14.45" x14ac:dyDescent="0.35">
      <c r="A4" t="s">
        <v>310</v>
      </c>
      <c r="B4" s="14">
        <v>55</v>
      </c>
    </row>
    <row r="5" spans="1:2" ht="14.45" x14ac:dyDescent="0.35">
      <c r="A5" t="s">
        <v>58</v>
      </c>
      <c r="B5" s="14">
        <v>60</v>
      </c>
    </row>
    <row r="6" spans="1:2" ht="14.45" x14ac:dyDescent="0.35">
      <c r="A6" t="s">
        <v>376</v>
      </c>
      <c r="B6" s="14">
        <v>68</v>
      </c>
    </row>
    <row r="7" spans="1:2" ht="14.45" x14ac:dyDescent="0.35">
      <c r="A7" t="s">
        <v>141</v>
      </c>
      <c r="B7" s="14">
        <v>70</v>
      </c>
    </row>
    <row r="8" spans="1:2" ht="14.45" x14ac:dyDescent="0.35">
      <c r="A8" t="s">
        <v>334</v>
      </c>
      <c r="B8" s="14">
        <v>70</v>
      </c>
    </row>
    <row r="9" spans="1:2" ht="14.45" x14ac:dyDescent="0.35">
      <c r="A9" t="s">
        <v>116</v>
      </c>
      <c r="B9" s="14">
        <v>76</v>
      </c>
    </row>
    <row r="10" spans="1:2" ht="14.45" x14ac:dyDescent="0.35">
      <c r="A10" t="s">
        <v>174</v>
      </c>
      <c r="B10" s="14">
        <v>77.569999999999993</v>
      </c>
    </row>
    <row r="11" spans="1:2" ht="14.45" x14ac:dyDescent="0.35">
      <c r="A11" t="s">
        <v>54</v>
      </c>
      <c r="B11" s="14">
        <v>90</v>
      </c>
    </row>
    <row r="12" spans="1:2" ht="14.45" x14ac:dyDescent="0.35">
      <c r="A12" t="s">
        <v>378</v>
      </c>
      <c r="B12" s="14">
        <v>90</v>
      </c>
    </row>
    <row r="13" spans="1:2" ht="14.45" x14ac:dyDescent="0.35">
      <c r="A13" t="s">
        <v>93</v>
      </c>
      <c r="B13" s="14">
        <v>92</v>
      </c>
    </row>
    <row r="14" spans="1:2" x14ac:dyDescent="0.25">
      <c r="A14" t="s">
        <v>254</v>
      </c>
      <c r="B14" s="14">
        <v>100</v>
      </c>
    </row>
    <row r="15" spans="1:2" x14ac:dyDescent="0.25">
      <c r="A15" t="s">
        <v>344</v>
      </c>
      <c r="B15" s="14">
        <v>100</v>
      </c>
    </row>
    <row r="16" spans="1:2" x14ac:dyDescent="0.25">
      <c r="A16" t="s">
        <v>286</v>
      </c>
      <c r="B16" s="14">
        <v>105</v>
      </c>
    </row>
    <row r="17" spans="1:2" x14ac:dyDescent="0.25">
      <c r="A17" t="s">
        <v>101</v>
      </c>
      <c r="B17" s="14">
        <v>111</v>
      </c>
    </row>
    <row r="18" spans="1:2" x14ac:dyDescent="0.25">
      <c r="A18" t="s">
        <v>101</v>
      </c>
      <c r="B18" s="14">
        <v>111</v>
      </c>
    </row>
    <row r="19" spans="1:2" x14ac:dyDescent="0.25">
      <c r="A19" t="s">
        <v>218</v>
      </c>
      <c r="B19" s="14">
        <v>112</v>
      </c>
    </row>
    <row r="20" spans="1:2" x14ac:dyDescent="0.25">
      <c r="A20" t="s">
        <v>239</v>
      </c>
      <c r="B20" s="14">
        <v>120</v>
      </c>
    </row>
    <row r="21" spans="1:2" x14ac:dyDescent="0.25">
      <c r="A21" t="s">
        <v>133</v>
      </c>
      <c r="B21" s="14">
        <v>125</v>
      </c>
    </row>
    <row r="22" spans="1:2" x14ac:dyDescent="0.25">
      <c r="A22" t="s">
        <v>210</v>
      </c>
      <c r="B22" s="14">
        <v>125</v>
      </c>
    </row>
    <row r="23" spans="1:2" x14ac:dyDescent="0.25">
      <c r="A23" t="s">
        <v>233</v>
      </c>
      <c r="B23" s="14">
        <v>125</v>
      </c>
    </row>
    <row r="24" spans="1:2" x14ac:dyDescent="0.25">
      <c r="A24" t="s">
        <v>267</v>
      </c>
      <c r="B24" s="14">
        <v>127</v>
      </c>
    </row>
    <row r="25" spans="1:2" x14ac:dyDescent="0.25">
      <c r="A25" t="s">
        <v>346</v>
      </c>
      <c r="B25" s="14">
        <f>45*3</f>
        <v>135</v>
      </c>
    </row>
    <row r="26" spans="1:2" x14ac:dyDescent="0.25">
      <c r="A26" t="s">
        <v>190</v>
      </c>
      <c r="B26" s="14">
        <v>136</v>
      </c>
    </row>
    <row r="27" spans="1:2" x14ac:dyDescent="0.25">
      <c r="A27" t="s">
        <v>154</v>
      </c>
      <c r="B27" s="14">
        <v>140</v>
      </c>
    </row>
    <row r="28" spans="1:2" x14ac:dyDescent="0.25">
      <c r="A28" t="s">
        <v>126</v>
      </c>
      <c r="B28" s="14">
        <v>144</v>
      </c>
    </row>
    <row r="29" spans="1:2" x14ac:dyDescent="0.25">
      <c r="A29" t="s">
        <v>165</v>
      </c>
      <c r="B29" s="14">
        <v>144</v>
      </c>
    </row>
    <row r="30" spans="1:2" x14ac:dyDescent="0.25">
      <c r="A30" t="s">
        <v>76</v>
      </c>
      <c r="B30" s="14">
        <v>150</v>
      </c>
    </row>
    <row r="31" spans="1:2" x14ac:dyDescent="0.25">
      <c r="A31" t="s">
        <v>372</v>
      </c>
      <c r="B31" s="14">
        <v>150</v>
      </c>
    </row>
    <row r="32" spans="1:2" x14ac:dyDescent="0.25">
      <c r="A32" t="s">
        <v>374</v>
      </c>
      <c r="B32" s="14">
        <v>155</v>
      </c>
    </row>
    <row r="33" spans="1:7" x14ac:dyDescent="0.25">
      <c r="A33" t="s">
        <v>405</v>
      </c>
      <c r="B33" s="14">
        <v>168</v>
      </c>
    </row>
    <row r="34" spans="1:7" x14ac:dyDescent="0.25">
      <c r="A34" t="s">
        <v>264</v>
      </c>
      <c r="B34" s="14">
        <f>4*42</f>
        <v>168</v>
      </c>
    </row>
    <row r="35" spans="1:7" x14ac:dyDescent="0.25">
      <c r="A35" t="s">
        <v>320</v>
      </c>
      <c r="B35" s="14">
        <v>172</v>
      </c>
    </row>
    <row r="36" spans="1:7" x14ac:dyDescent="0.25">
      <c r="A36" t="s">
        <v>16</v>
      </c>
      <c r="B36" s="14">
        <v>200</v>
      </c>
    </row>
    <row r="37" spans="1:7" x14ac:dyDescent="0.25">
      <c r="A37" t="s">
        <v>300</v>
      </c>
      <c r="B37" s="14">
        <v>200</v>
      </c>
    </row>
    <row r="38" spans="1:7" x14ac:dyDescent="0.25">
      <c r="A38" t="s">
        <v>29</v>
      </c>
      <c r="B38" s="14">
        <v>205</v>
      </c>
    </row>
    <row r="39" spans="1:7" x14ac:dyDescent="0.25">
      <c r="A39" t="s">
        <v>278</v>
      </c>
      <c r="B39" s="14">
        <v>225</v>
      </c>
    </row>
    <row r="40" spans="1:7" x14ac:dyDescent="0.25">
      <c r="A40" t="s">
        <v>316</v>
      </c>
      <c r="B40" s="14">
        <v>240</v>
      </c>
    </row>
    <row r="41" spans="1:7" x14ac:dyDescent="0.25">
      <c r="A41" t="s">
        <v>16</v>
      </c>
      <c r="B41" s="14">
        <v>240</v>
      </c>
    </row>
    <row r="42" spans="1:7" x14ac:dyDescent="0.25">
      <c r="A42" t="s">
        <v>236</v>
      </c>
      <c r="B42" s="14">
        <v>240.75</v>
      </c>
    </row>
    <row r="43" spans="1:7" x14ac:dyDescent="0.25">
      <c r="A43" t="s">
        <v>364</v>
      </c>
      <c r="B43" s="14">
        <v>270</v>
      </c>
    </row>
    <row r="44" spans="1:7" x14ac:dyDescent="0.25">
      <c r="A44" t="s">
        <v>143</v>
      </c>
      <c r="B44" s="14">
        <v>275</v>
      </c>
    </row>
    <row r="45" spans="1:7" ht="143.44999999999999" customHeight="1" x14ac:dyDescent="0.25">
      <c r="A45" t="s">
        <v>145</v>
      </c>
      <c r="B45" s="14">
        <v>275</v>
      </c>
      <c r="D45" s="48" t="s">
        <v>402</v>
      </c>
      <c r="E45" s="48"/>
      <c r="F45" s="48"/>
      <c r="G45" s="48"/>
    </row>
    <row r="46" spans="1:7" x14ac:dyDescent="0.25">
      <c r="A46" t="s">
        <v>222</v>
      </c>
      <c r="B46" s="14">
        <v>300</v>
      </c>
    </row>
    <row r="47" spans="1:7" x14ac:dyDescent="0.25">
      <c r="A47" t="s">
        <v>37</v>
      </c>
      <c r="B47" s="14">
        <v>324</v>
      </c>
    </row>
    <row r="48" spans="1:7" x14ac:dyDescent="0.25">
      <c r="A48" t="s">
        <v>246</v>
      </c>
      <c r="B48" s="14">
        <v>340</v>
      </c>
    </row>
    <row r="49" spans="1:2" x14ac:dyDescent="0.25">
      <c r="A49" t="s">
        <v>184</v>
      </c>
      <c r="B49" s="14">
        <v>348</v>
      </c>
    </row>
    <row r="50" spans="1:2" x14ac:dyDescent="0.25">
      <c r="A50" t="s">
        <v>197</v>
      </c>
      <c r="B50" s="14">
        <v>350</v>
      </c>
    </row>
    <row r="51" spans="1:2" x14ac:dyDescent="0.25">
      <c r="A51" t="s">
        <v>45</v>
      </c>
      <c r="B51" s="14">
        <v>395</v>
      </c>
    </row>
    <row r="52" spans="1:2" x14ac:dyDescent="0.25">
      <c r="A52" t="s">
        <v>353</v>
      </c>
      <c r="B52" s="14">
        <v>420</v>
      </c>
    </row>
    <row r="53" spans="1:2" x14ac:dyDescent="0.25">
      <c r="A53" t="s">
        <v>225</v>
      </c>
      <c r="B53" s="14">
        <v>444</v>
      </c>
    </row>
    <row r="54" spans="1:2" x14ac:dyDescent="0.25">
      <c r="A54" t="s">
        <v>176</v>
      </c>
      <c r="B54" s="14">
        <f>40*12</f>
        <v>480</v>
      </c>
    </row>
    <row r="55" spans="1:2" x14ac:dyDescent="0.25">
      <c r="A55" t="s">
        <v>327</v>
      </c>
      <c r="B55" s="14">
        <v>504</v>
      </c>
    </row>
    <row r="56" spans="1:2" x14ac:dyDescent="0.25">
      <c r="A56" t="s">
        <v>105</v>
      </c>
      <c r="B56" s="14">
        <v>657</v>
      </c>
    </row>
    <row r="57" spans="1:2" x14ac:dyDescent="0.25">
      <c r="A57" t="s">
        <v>336</v>
      </c>
      <c r="B57" s="14">
        <v>720</v>
      </c>
    </row>
    <row r="58" spans="1:2" x14ac:dyDescent="0.25">
      <c r="A58" t="s">
        <v>323</v>
      </c>
      <c r="B58" s="14">
        <v>768</v>
      </c>
    </row>
    <row r="59" spans="1:2" x14ac:dyDescent="0.25">
      <c r="A59" t="s">
        <v>270</v>
      </c>
      <c r="B59" s="14">
        <f>65.5*12</f>
        <v>786</v>
      </c>
    </row>
    <row r="60" spans="1:2" x14ac:dyDescent="0.25">
      <c r="A60" t="s">
        <v>293</v>
      </c>
      <c r="B60" s="14">
        <f>327*3</f>
        <v>981</v>
      </c>
    </row>
    <row r="61" spans="1:2" x14ac:dyDescent="0.25">
      <c r="A61" t="s">
        <v>73</v>
      </c>
      <c r="B61" s="14">
        <v>1085</v>
      </c>
    </row>
    <row r="62" spans="1:2" x14ac:dyDescent="0.25">
      <c r="A62" t="s">
        <v>63</v>
      </c>
      <c r="B62" s="14">
        <v>1120</v>
      </c>
    </row>
    <row r="64" spans="1:2" x14ac:dyDescent="0.25">
      <c r="A64" s="38" t="s">
        <v>426</v>
      </c>
      <c r="B64" s="40">
        <f>COUNT(B2:B62)</f>
        <v>61</v>
      </c>
    </row>
    <row r="65" spans="1:2" x14ac:dyDescent="0.25">
      <c r="A65" s="38" t="s">
        <v>422</v>
      </c>
      <c r="B65" s="43">
        <f>MAX(B2:B62)</f>
        <v>1120</v>
      </c>
    </row>
    <row r="66" spans="1:2" x14ac:dyDescent="0.25">
      <c r="A66" s="38" t="s">
        <v>423</v>
      </c>
      <c r="B66" s="43">
        <f>MIN(B2:B62)</f>
        <v>50</v>
      </c>
    </row>
    <row r="67" spans="1:2" x14ac:dyDescent="0.25">
      <c r="A67" s="38" t="s">
        <v>424</v>
      </c>
      <c r="B67" s="43">
        <f>AVERAGE(B2:B62)</f>
        <v>264.98885245901641</v>
      </c>
    </row>
    <row r="69" spans="1:2" ht="15.75" thickBot="1" x14ac:dyDescent="0.3">
      <c r="A69" s="47" t="s">
        <v>400</v>
      </c>
      <c r="B69" s="47"/>
    </row>
    <row r="70" spans="1:2" x14ac:dyDescent="0.25">
      <c r="A70" t="s">
        <v>80</v>
      </c>
      <c r="B70" s="14" t="s">
        <v>19</v>
      </c>
    </row>
    <row r="71" spans="1:2" x14ac:dyDescent="0.25">
      <c r="A71" t="s">
        <v>85</v>
      </c>
      <c r="B71" s="14" t="s">
        <v>19</v>
      </c>
    </row>
    <row r="72" spans="1:2" x14ac:dyDescent="0.25">
      <c r="A72" t="s">
        <v>108</v>
      </c>
      <c r="B72" s="14" t="s">
        <v>19</v>
      </c>
    </row>
    <row r="73" spans="1:2" x14ac:dyDescent="0.25">
      <c r="A73" t="s">
        <v>122</v>
      </c>
      <c r="B73" s="14" t="s">
        <v>19</v>
      </c>
    </row>
    <row r="74" spans="1:2" x14ac:dyDescent="0.25">
      <c r="A74" s="21" t="s">
        <v>419</v>
      </c>
      <c r="B74" s="22" t="s">
        <v>19</v>
      </c>
    </row>
    <row r="75" spans="1:2" x14ac:dyDescent="0.25">
      <c r="A75" t="s">
        <v>152</v>
      </c>
      <c r="B75" s="14" t="s">
        <v>19</v>
      </c>
    </row>
    <row r="76" spans="1:2" x14ac:dyDescent="0.25">
      <c r="A76" t="s">
        <v>161</v>
      </c>
      <c r="B76" s="14" t="s">
        <v>19</v>
      </c>
    </row>
    <row r="77" spans="1:2" x14ac:dyDescent="0.25">
      <c r="A77" t="s">
        <v>280</v>
      </c>
      <c r="B77" s="14" t="s">
        <v>19</v>
      </c>
    </row>
    <row r="79" spans="1:2" x14ac:dyDescent="0.25">
      <c r="A79" s="38" t="s">
        <v>427</v>
      </c>
      <c r="B79" s="44">
        <v>8</v>
      </c>
    </row>
    <row r="81" spans="1:1" x14ac:dyDescent="0.25">
      <c r="A81" t="s">
        <v>397</v>
      </c>
    </row>
    <row r="82" spans="1:1" x14ac:dyDescent="0.25">
      <c r="A82" t="s">
        <v>398</v>
      </c>
    </row>
    <row r="83" spans="1:1" x14ac:dyDescent="0.25">
      <c r="A83" t="s">
        <v>399</v>
      </c>
    </row>
    <row r="84" spans="1:1" x14ac:dyDescent="0.25">
      <c r="A84" t="s">
        <v>428</v>
      </c>
    </row>
  </sheetData>
  <sortState ref="A2:B75">
    <sortCondition ref="B2:B75"/>
  </sortState>
  <mergeCells count="2">
    <mergeCell ref="A69:B69"/>
    <mergeCell ref="D45:G4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Raw Data</vt:lpstr>
      <vt:lpstr>Definitions</vt:lpstr>
      <vt:lpstr>Q4</vt:lpstr>
      <vt:lpstr>Q5</vt:lpstr>
      <vt:lpstr>Q6</vt:lpstr>
      <vt:lpstr>Q7</vt:lpstr>
      <vt:lpstr>Q8</vt:lpstr>
      <vt:lpstr>Q9</vt:lpstr>
      <vt:lpstr>Q10</vt:lpstr>
      <vt:lpstr>Q11</vt:lpstr>
      <vt:lpstr>Q12</vt:lpstr>
      <vt:lpstr>Q13</vt:lpstr>
      <vt:lpstr>Q14</vt:lpstr>
      <vt:lpstr>Q15</vt:lpstr>
      <vt:lpstr>Compilation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Kimball, Kenny M</dc:creator>
  <cp:lastModifiedBy>jlegrevellec</cp:lastModifiedBy>
  <dcterms:created xsi:type="dcterms:W3CDTF">2011-10-21T14:36:46Z</dcterms:created>
  <dcterms:modified xsi:type="dcterms:W3CDTF">2011-10-26T13:30:40Z</dcterms:modified>
</cp:coreProperties>
</file>